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Elitebook\Downloads\"/>
    </mc:Choice>
  </mc:AlternateContent>
  <bookViews>
    <workbookView xWindow="0" yWindow="0" windowWidth="20490" windowHeight="7530" tabRatio="644"/>
  </bookViews>
  <sheets>
    <sheet name="Intro" sheetId="9" r:id="rId1"/>
    <sheet name="Survey" sheetId="1" r:id="rId2"/>
    <sheet name="Result" sheetId="2" r:id="rId3"/>
    <sheet name="I" sheetId="3" r:id="rId4"/>
    <sheet name="Community" sheetId="4" r:id="rId5"/>
    <sheet name="Intention" sheetId="5" r:id="rId6"/>
    <sheet name="Structure" sheetId="7" r:id="rId7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" l="1"/>
  <c r="F10" i="1"/>
  <c r="F22" i="1"/>
  <c r="G22" i="1"/>
  <c r="H22" i="1"/>
  <c r="I22" i="1"/>
  <c r="J22" i="1"/>
  <c r="K22" i="1"/>
  <c r="G10" i="1"/>
  <c r="I10" i="1"/>
  <c r="J10" i="1"/>
  <c r="K10" i="1"/>
  <c r="F77" i="1"/>
  <c r="F80" i="1"/>
  <c r="F83" i="1"/>
  <c r="F86" i="1"/>
  <c r="F89" i="1"/>
  <c r="F92" i="1"/>
  <c r="F96" i="1"/>
  <c r="G77" i="1"/>
  <c r="G80" i="1"/>
  <c r="G83" i="1"/>
  <c r="G86" i="1"/>
  <c r="G89" i="1"/>
  <c r="G92" i="1"/>
  <c r="G96" i="1"/>
  <c r="H77" i="1"/>
  <c r="H80" i="1"/>
  <c r="H83" i="1"/>
  <c r="H86" i="1"/>
  <c r="H89" i="1"/>
  <c r="H92" i="1"/>
  <c r="H96" i="1"/>
  <c r="I77" i="1"/>
  <c r="I80" i="1"/>
  <c r="I83" i="1"/>
  <c r="I86" i="1"/>
  <c r="I89" i="1"/>
  <c r="I92" i="1"/>
  <c r="I96" i="1"/>
  <c r="J77" i="1"/>
  <c r="J80" i="1"/>
  <c r="J83" i="1"/>
  <c r="J86" i="1"/>
  <c r="J89" i="1"/>
  <c r="J92" i="1"/>
  <c r="J96" i="1"/>
  <c r="K96" i="1"/>
  <c r="F95" i="1"/>
  <c r="G95" i="1"/>
  <c r="H95" i="1"/>
  <c r="I95" i="1"/>
  <c r="J95" i="1"/>
  <c r="K95" i="1"/>
  <c r="K92" i="1"/>
  <c r="K89" i="1"/>
  <c r="K86" i="1"/>
  <c r="K83" i="1"/>
  <c r="K80" i="1"/>
  <c r="K77" i="1"/>
  <c r="F44" i="1"/>
  <c r="G44" i="1"/>
  <c r="H44" i="1"/>
  <c r="I44" i="1"/>
  <c r="J44" i="1"/>
  <c r="K44" i="1"/>
  <c r="F67" i="1"/>
  <c r="G67" i="1"/>
  <c r="H67" i="1"/>
  <c r="I67" i="1"/>
  <c r="J67" i="1"/>
  <c r="K67" i="1"/>
  <c r="F73" i="1"/>
  <c r="F70" i="1"/>
  <c r="F64" i="1"/>
  <c r="F61" i="1"/>
  <c r="F58" i="1"/>
  <c r="F55" i="1"/>
  <c r="F74" i="1"/>
  <c r="H55" i="1"/>
  <c r="H61" i="1"/>
  <c r="H70" i="1"/>
  <c r="H58" i="1"/>
  <c r="H64" i="1"/>
  <c r="H74" i="1"/>
  <c r="I55" i="1"/>
  <c r="I58" i="1"/>
  <c r="I64" i="1"/>
  <c r="I70" i="1"/>
  <c r="I61" i="1"/>
  <c r="I74" i="1"/>
  <c r="J58" i="1"/>
  <c r="J64" i="1"/>
  <c r="J55" i="1"/>
  <c r="J61" i="1"/>
  <c r="J70" i="1"/>
  <c r="J74" i="1"/>
  <c r="G55" i="1"/>
  <c r="G58" i="1"/>
  <c r="G61" i="1"/>
  <c r="G64" i="1"/>
  <c r="G70" i="1"/>
  <c r="G74" i="1"/>
  <c r="K74" i="1"/>
  <c r="H73" i="1"/>
  <c r="I73" i="1"/>
  <c r="G73" i="1"/>
  <c r="J73" i="1"/>
  <c r="K73" i="1"/>
  <c r="K70" i="1"/>
  <c r="K64" i="1"/>
  <c r="K61" i="1"/>
  <c r="K58" i="1"/>
  <c r="K55" i="1"/>
  <c r="J13" i="1"/>
  <c r="J16" i="1"/>
  <c r="J19" i="1"/>
  <c r="J25" i="1"/>
  <c r="J29" i="1"/>
  <c r="I13" i="1"/>
  <c r="I16" i="1"/>
  <c r="I19" i="1"/>
  <c r="I25" i="1"/>
  <c r="I29" i="1"/>
  <c r="H13" i="1"/>
  <c r="H16" i="1"/>
  <c r="H19" i="1"/>
  <c r="H25" i="1"/>
  <c r="H29" i="1"/>
  <c r="G13" i="1"/>
  <c r="G16" i="1"/>
  <c r="G19" i="1"/>
  <c r="G25" i="1"/>
  <c r="G29" i="1"/>
  <c r="J32" i="1"/>
  <c r="J35" i="1"/>
  <c r="J38" i="1"/>
  <c r="J41" i="1"/>
  <c r="J47" i="1"/>
  <c r="J51" i="1"/>
  <c r="I32" i="1"/>
  <c r="I35" i="1"/>
  <c r="I38" i="1"/>
  <c r="I41" i="1"/>
  <c r="I47" i="1"/>
  <c r="I51" i="1"/>
  <c r="H32" i="1"/>
  <c r="H35" i="1"/>
  <c r="H38" i="1"/>
  <c r="H41" i="1"/>
  <c r="H47" i="1"/>
  <c r="H51" i="1"/>
  <c r="G32" i="1"/>
  <c r="G35" i="1"/>
  <c r="G38" i="1"/>
  <c r="G41" i="1"/>
  <c r="G47" i="1"/>
  <c r="G51" i="1"/>
  <c r="F32" i="1"/>
  <c r="F35" i="1"/>
  <c r="F38" i="1"/>
  <c r="F41" i="1"/>
  <c r="F47" i="1"/>
  <c r="F51" i="1"/>
  <c r="K51" i="1"/>
  <c r="F50" i="1"/>
  <c r="H50" i="1"/>
  <c r="I50" i="1"/>
  <c r="G50" i="1"/>
  <c r="J50" i="1"/>
  <c r="K50" i="1"/>
  <c r="K47" i="1"/>
  <c r="K41" i="1"/>
  <c r="K38" i="1"/>
  <c r="K35" i="1"/>
  <c r="K32" i="1"/>
  <c r="F13" i="1"/>
  <c r="F16" i="1"/>
  <c r="F19" i="1"/>
  <c r="F25" i="1"/>
  <c r="F29" i="1"/>
  <c r="K29" i="1"/>
  <c r="F28" i="1"/>
  <c r="G28" i="1"/>
  <c r="H28" i="1"/>
  <c r="I28" i="1"/>
  <c r="J28" i="1"/>
  <c r="K28" i="1"/>
  <c r="K25" i="1"/>
  <c r="K19" i="1"/>
  <c r="K16" i="1"/>
  <c r="K13" i="1"/>
  <c r="P96" i="1"/>
  <c r="O96" i="1"/>
  <c r="N96" i="1"/>
  <c r="M96" i="1"/>
  <c r="L96" i="1"/>
  <c r="D94" i="1"/>
  <c r="D91" i="1"/>
  <c r="D88" i="1"/>
  <c r="D85" i="1"/>
  <c r="D82" i="1"/>
  <c r="D76" i="1"/>
  <c r="P74" i="1"/>
  <c r="O74" i="1"/>
  <c r="N74" i="1"/>
  <c r="M74" i="1"/>
  <c r="L74" i="1"/>
  <c r="D72" i="1"/>
  <c r="D69" i="1"/>
  <c r="D66" i="1"/>
  <c r="D63" i="1"/>
  <c r="D60" i="1"/>
  <c r="P51" i="1"/>
  <c r="O51" i="1"/>
  <c r="N51" i="1"/>
  <c r="M51" i="1"/>
  <c r="L51" i="1"/>
  <c r="D9" i="1"/>
  <c r="D21" i="1"/>
  <c r="D15" i="1"/>
  <c r="D24" i="1"/>
  <c r="D18" i="1"/>
  <c r="D27" i="1"/>
  <c r="M29" i="1"/>
  <c r="O29" i="1"/>
  <c r="P29" i="1"/>
  <c r="N29" i="1"/>
  <c r="L29" i="1"/>
</calcChain>
</file>

<file path=xl/sharedStrings.xml><?xml version="1.0" encoding="utf-8"?>
<sst xmlns="http://schemas.openxmlformats.org/spreadsheetml/2006/main" count="147" uniqueCount="106">
  <si>
    <t>Welcome to the ecocommunity assesment tool.
This tool gives you an insight in the development of your ecocommunity.</t>
  </si>
  <si>
    <t>Tool:
To assess your ecocommunity place an "x" in the apropriate place. Just place one x in every line.</t>
  </si>
  <si>
    <t>Result:
In the result tab you will find the overall result of the selfassessment.</t>
  </si>
  <si>
    <t>I, Community, Intention, Structure.
In these tabs you will find the results of the specific dimensions.</t>
  </si>
  <si>
    <t>Survey</t>
  </si>
  <si>
    <t>Result</t>
  </si>
  <si>
    <t>I</t>
  </si>
  <si>
    <t>Community</t>
  </si>
  <si>
    <t>Intention</t>
  </si>
  <si>
    <t>Structure</t>
  </si>
  <si>
    <t>no intentions</t>
  </si>
  <si>
    <t>conscious</t>
  </si>
  <si>
    <t>intentions</t>
  </si>
  <si>
    <t>structured</t>
  </si>
  <si>
    <t>implemented</t>
  </si>
  <si>
    <t>Dimensions</t>
  </si>
  <si>
    <t>Level of realisation</t>
  </si>
  <si>
    <t>T</t>
  </si>
  <si>
    <t>Background</t>
  </si>
  <si>
    <t>Group members recognize and accept the patterns, beliefs, relational and emotional dynamics that each individual has built during his or her life</t>
  </si>
  <si>
    <t>There is a deep connection with the principles and values that are the essence of each individual</t>
  </si>
  <si>
    <t xml:space="preserve"> </t>
  </si>
  <si>
    <t>Personal needs</t>
  </si>
  <si>
    <t>There are several ways to collect the needs of the group members</t>
  </si>
  <si>
    <t>The personal needs are moderate with the needs of the group, project and the world</t>
  </si>
  <si>
    <t>Attitude and skills</t>
  </si>
  <si>
    <t>Group members make use of their talents, skills, knowledge, networks, roots and inner wisdom</t>
  </si>
  <si>
    <t>Group members are managing their own emotions and accepting the diversity of each other</t>
  </si>
  <si>
    <t>Limits and agreements</t>
  </si>
  <si>
    <t>The limits of the group of those which are understood as un-acceptable are clear</t>
  </si>
  <si>
    <t>Policy to inform and guide new members to the culture of the organization</t>
  </si>
  <si>
    <t>Feedback</t>
  </si>
  <si>
    <t>Tools like forum, deep sharing and talking circles are done regularly to use the mirror of others for own feedback</t>
  </si>
  <si>
    <t>The two prerequisites; learner’s perspective and understanding are more important than being right</t>
  </si>
  <si>
    <t>Personal intention</t>
  </si>
  <si>
    <t>Attention is paid to the personal motivation of the group members</t>
  </si>
  <si>
    <t>Each person has determined what is important for the project and how the community can benefit from the individual’s contribution.</t>
  </si>
  <si>
    <t>Personal challenges</t>
  </si>
  <si>
    <t>Group members give each other space for self-development</t>
  </si>
  <si>
    <t>The need to change is felt by everyone in their changing society</t>
  </si>
  <si>
    <t>Total</t>
  </si>
  <si>
    <t>Identity of the group</t>
  </si>
  <si>
    <t>The initial group shapes/shaped the group atmosphere</t>
  </si>
  <si>
    <t>Group members are attuned and aligned</t>
  </si>
  <si>
    <t>Culture of communication</t>
  </si>
  <si>
    <t>There is awareness of the importance of a fruitful and open communication (direct, honest, pure and kind)</t>
  </si>
  <si>
    <t>Techniques are used that facilitate communication</t>
  </si>
  <si>
    <t>Work, art &amp; creativity</t>
  </si>
  <si>
    <t>Work in the community is love in action</t>
  </si>
  <si>
    <t>The group regularly and persistently organizes activities together</t>
  </si>
  <si>
    <t>Love and relationships</t>
  </si>
  <si>
    <t>There are clear admittance procedures for new members of the group and clear exit procedures</t>
  </si>
  <si>
    <t>The relationships between groupmembers are truthfull, open, trusty and has a consent of everyone involved</t>
  </si>
  <si>
    <t>Deep sharing &amp; deep listening</t>
  </si>
  <si>
    <t>The group takes time for creating a culture of mindfull communication</t>
  </si>
  <si>
    <t>Group members communicate about personal issues that really matter to the group</t>
  </si>
  <si>
    <t>Rituals</t>
  </si>
  <si>
    <t>Open social events are organized to celebrate important recurrences (birthdays, dates of marriage, date of arrival to the community, etc)</t>
  </si>
  <si>
    <t>Rituals create an atmosphere of joyfulness and mutual consonance</t>
  </si>
  <si>
    <t>Conflict management</t>
  </si>
  <si>
    <t>There is a positive conflict culture, focusing on yield and renewal in which all involved take their own responsibility</t>
  </si>
  <si>
    <t>Group members use satisfying adequate solution strategies in case of conflicts</t>
  </si>
  <si>
    <t>Intentions</t>
  </si>
  <si>
    <t>Foundation</t>
  </si>
  <si>
    <t>The foundations of the group are clear; there is a clear definition for the existence and identity of the group</t>
  </si>
  <si>
    <t>(Membrane of the living cell)</t>
  </si>
  <si>
    <t>The vision, mision and stratetic goals are created through a participatory process, discussed and revised long enough</t>
  </si>
  <si>
    <t>Position the project in society</t>
  </si>
  <si>
    <t>The group is social and political involved</t>
  </si>
  <si>
    <t>The group has built constructive relationships with neighbors and local authorities</t>
  </si>
  <si>
    <t>Meetings and meeting minutes</t>
  </si>
  <si>
    <t>Every member has a voice and an active part in the group</t>
  </si>
  <si>
    <t>Clearly structured reporting of meetings which are public and easy to access</t>
  </si>
  <si>
    <t>Tools for self regulation</t>
  </si>
  <si>
    <t>There are tools integrated in the strategies and the group culture for the adaption to new situations</t>
  </si>
  <si>
    <t>Collective creativity is developed in the way things are done, to allow processes of change</t>
  </si>
  <si>
    <t>Networking</t>
  </si>
  <si>
    <t>The group uses their network optimally</t>
  </si>
  <si>
    <t>Goals, functions, roles and way of communicating within the group are clear to everyone</t>
  </si>
  <si>
    <t>Vision, mission &amp; strategy goals</t>
  </si>
  <si>
    <t>A set of documents is created that describe and confirm the transpersonal identity of the group (vision and mission), that bind the people together above and beyond personality</t>
  </si>
  <si>
    <t>There is a strategy that states clearly how resources are deployed to achieve goals</t>
  </si>
  <si>
    <t>Relation with the land and the neighborhood</t>
  </si>
  <si>
    <t>The group is physical, natural and social adapted to the environment</t>
  </si>
  <si>
    <t>There is harmony between the buildings, the ground, and the surrounding area, both in architecture and in the use of space</t>
  </si>
  <si>
    <t>Property and legal organization</t>
  </si>
  <si>
    <t>The group adheres to legal issues</t>
  </si>
  <si>
    <t>In ownership of the property every community-member has the same rights as the other members</t>
  </si>
  <si>
    <t>Structure of communication</t>
  </si>
  <si>
    <t>The governance-meetings are organized in a way that they are communitybuilding</t>
  </si>
  <si>
    <t>There are clear rules about (email) communication</t>
  </si>
  <si>
    <t>Project management</t>
  </si>
  <si>
    <t>The project management follow a series of steps that are interlinked like assessment to resources, assessment of urgencies, matching abilities, desires and needs, accounting and balancing work and outsourcing</t>
  </si>
  <si>
    <t>There are meetings to revise the advancement of work, the level of satisfaction of members and efficiency of the process</t>
  </si>
  <si>
    <t>Constitution</t>
  </si>
  <si>
    <t>The group is organized in a corporate form</t>
  </si>
  <si>
    <t>The group knows the rules and legislations</t>
  </si>
  <si>
    <t>Governance and decision-making</t>
  </si>
  <si>
    <t>There is clarity about when and how a specific decision-making method is used</t>
  </si>
  <si>
    <t>Objections to a proposal are seen as gifts to the group</t>
  </si>
  <si>
    <t>Leadership and power</t>
  </si>
  <si>
    <t>The leadership is distributed; there are distinct domains, roles and assigned tasks</t>
  </si>
  <si>
    <t>Group members are understanding rank and its effects</t>
  </si>
  <si>
    <t>Economical organization</t>
  </si>
  <si>
    <t>The available budget is known and the goals targeted by the organization are derived from the mission and vision</t>
  </si>
  <si>
    <t>There are financial agreements within the organization about the employment, fees, DIY, solidarity-fund, building,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</si>
</sst>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6"/>
      <color theme="6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ck">
        <color theme="6" tint="-0.499984740745262"/>
      </top>
      <bottom/>
      <diagonal/>
    </border>
    <border>
      <left/>
      <right/>
      <top/>
      <bottom style="thick">
        <color theme="6" tint="-0.499984740745262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ck">
        <color theme="6" tint="-0.499984740745262"/>
      </bottom>
      <diagonal/>
    </border>
    <border>
      <left style="thick">
        <color theme="6" tint="-0.499984740745262"/>
      </left>
      <right style="thin">
        <color theme="0" tint="-0.24994659260841701"/>
      </right>
      <top style="thick">
        <color theme="6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6" tint="-0.499984740745262"/>
      </top>
      <bottom style="thin">
        <color theme="0" tint="-0.24994659260841701"/>
      </bottom>
      <diagonal/>
    </border>
    <border>
      <left style="thick">
        <color theme="6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6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6" tint="-0.499984740745262"/>
      </left>
      <right style="thin">
        <color theme="0" tint="-0.24994659260841701"/>
      </right>
      <top style="thin">
        <color theme="0" tint="-0.24994659260841701"/>
      </top>
      <bottom style="thick">
        <color theme="6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6" tint="-0.499984740745262"/>
      </bottom>
      <diagonal/>
    </border>
    <border>
      <left style="thin">
        <color theme="0" tint="-0.24994659260841701"/>
      </left>
      <right style="thick">
        <color theme="6" tint="-0.499984740745262"/>
      </right>
      <top style="thin">
        <color theme="0" tint="-0.24994659260841701"/>
      </top>
      <bottom style="thick">
        <color theme="6" tint="-0.499984740745262"/>
      </bottom>
      <diagonal/>
    </border>
    <border>
      <left style="thin">
        <color theme="6" tint="-0.499984740745262"/>
      </left>
      <right/>
      <top style="thin">
        <color auto="1"/>
      </top>
      <bottom style="thick">
        <color theme="6" tint="-0.499984740745262"/>
      </bottom>
      <diagonal/>
    </border>
    <border>
      <left/>
      <right/>
      <top style="thin">
        <color auto="1"/>
      </top>
      <bottom style="thick">
        <color theme="6" tint="-0.499984740745262"/>
      </bottom>
      <diagonal/>
    </border>
    <border>
      <left style="thick">
        <color theme="6" tint="-0.499984740745262"/>
      </left>
      <right style="thin">
        <color auto="1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n">
        <color auto="1"/>
      </right>
      <top/>
      <bottom/>
      <diagonal/>
    </border>
    <border>
      <left style="thick">
        <color theme="6" tint="-0.499984740745262"/>
      </left>
      <right style="thin">
        <color auto="1"/>
      </right>
      <top/>
      <bottom style="thick">
        <color theme="6" tint="-0.499984740745262"/>
      </bottom>
      <diagonal/>
    </border>
    <border>
      <left style="thin">
        <color theme="0" tint="-0.24994659260841701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n">
        <color theme="0" tint="-0.24994659260841701"/>
      </left>
      <right style="thick">
        <color theme="6" tint="-0.499984740745262"/>
      </right>
      <top/>
      <bottom/>
      <diagonal/>
    </border>
    <border>
      <left style="thin">
        <color theme="0" tint="-0.24994659260841701"/>
      </left>
      <right style="thick">
        <color theme="6" tint="-0.499984740745262"/>
      </right>
      <top style="thin">
        <color theme="0" tint="-0.24994659260841701"/>
      </top>
      <bottom/>
      <diagonal/>
    </border>
    <border>
      <left style="thick">
        <color theme="6" tint="-0.499984740745262"/>
      </left>
      <right/>
      <top/>
      <bottom style="thick">
        <color theme="6" tint="-0.499984740745262"/>
      </bottom>
      <diagonal/>
    </border>
    <border>
      <left/>
      <right style="thick">
        <color theme="6" tint="-0.499984740745262"/>
      </right>
      <top/>
      <bottom style="thick">
        <color theme="6" tint="-0.499984740745262"/>
      </bottom>
      <diagonal/>
    </border>
    <border>
      <left style="thick">
        <color theme="6" tint="-0.49998474074526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ck">
        <color theme="6" tint="-0.49998474074526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theme="6" tint="-0.499984740745262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ck">
        <color theme="6" tint="-0.499984740745262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ck">
        <color theme="6" tint="-0.499984740745262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6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ck">
        <color theme="6" tint="-0.499984740745262"/>
      </top>
      <bottom style="thick">
        <color theme="6" tint="-0.499984740745262"/>
      </bottom>
      <diagonal/>
    </border>
  </borders>
  <cellStyleXfs count="41">
    <xf numFmtId="0" fontId="0" fillId="0" borderId="0"/>
    <xf numFmtId="0" fontId="2" fillId="9" borderId="0" applyNumberFormat="0" applyBorder="0" applyAlignment="0" applyProtection="0"/>
    <xf numFmtId="0" fontId="14" fillId="0" borderId="0" applyNumberFormat="0" applyFill="0" applyBorder="0" applyAlignment="0" applyProtection="0"/>
    <xf numFmtId="0" fontId="9" fillId="13" borderId="3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6" xfId="0" applyBorder="1" applyProtection="1"/>
    <xf numFmtId="0" fontId="0" fillId="0" borderId="25" xfId="0" applyBorder="1" applyProtection="1"/>
    <xf numFmtId="0" fontId="0" fillId="0" borderId="24" xfId="0" applyBorder="1" applyProtection="1"/>
    <xf numFmtId="0" fontId="10" fillId="5" borderId="15" xfId="0" applyFont="1" applyFill="1" applyBorder="1" applyProtection="1"/>
    <xf numFmtId="0" fontId="10" fillId="5" borderId="18" xfId="0" applyFont="1" applyFill="1" applyBorder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2" fillId="0" borderId="0" xfId="0" applyFont="1" applyAlignment="1" applyProtection="1">
      <alignment horizontal="center"/>
    </xf>
    <xf numFmtId="0" fontId="0" fillId="0" borderId="0" xfId="0" applyBorder="1" applyProtection="1"/>
    <xf numFmtId="0" fontId="3" fillId="2" borderId="7" xfId="0" applyFont="1" applyFill="1" applyBorder="1" applyAlignment="1" applyProtection="1">
      <alignment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vertical="center"/>
    </xf>
    <xf numFmtId="0" fontId="10" fillId="5" borderId="14" xfId="0" applyFont="1" applyFill="1" applyBorder="1" applyAlignment="1" applyProtection="1">
      <alignment horizontal="center" vertical="center"/>
    </xf>
    <xf numFmtId="0" fontId="10" fillId="5" borderId="5" xfId="0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10" fillId="5" borderId="16" xfId="0" applyFont="1" applyFill="1" applyBorder="1" applyAlignment="1" applyProtection="1">
      <alignment horizontal="center" vertical="center"/>
    </xf>
    <xf numFmtId="0" fontId="10" fillId="5" borderId="17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vertical="center"/>
    </xf>
    <xf numFmtId="0" fontId="11" fillId="4" borderId="8" xfId="0" applyFont="1" applyFill="1" applyBorder="1" applyAlignment="1" applyProtection="1">
      <alignment horizontal="center" vertical="center"/>
    </xf>
    <xf numFmtId="164" fontId="6" fillId="0" borderId="28" xfId="0" applyNumberFormat="1" applyFont="1" applyBorder="1" applyProtection="1"/>
    <xf numFmtId="0" fontId="6" fillId="0" borderId="4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0" xfId="0" applyFont="1" applyProtection="1"/>
    <xf numFmtId="0" fontId="17" fillId="0" borderId="0" xfId="0" applyFont="1"/>
    <xf numFmtId="0" fontId="16" fillId="6" borderId="2" xfId="2" applyFont="1" applyFill="1" applyBorder="1" applyAlignment="1" applyProtection="1">
      <alignment horizontal="center" vertical="center"/>
      <protection locked="0"/>
    </xf>
    <xf numFmtId="0" fontId="17" fillId="0" borderId="0" xfId="0" applyFont="1" applyProtection="1">
      <protection locked="0"/>
    </xf>
    <xf numFmtId="0" fontId="15" fillId="7" borderId="0" xfId="2" applyFont="1" applyFill="1" applyAlignment="1" applyProtection="1">
      <alignment horizontal="center" vertical="center"/>
      <protection locked="0"/>
    </xf>
    <xf numFmtId="0" fontId="15" fillId="8" borderId="0" xfId="2" applyFont="1" applyFill="1" applyAlignment="1" applyProtection="1">
      <alignment horizontal="center" vertical="center"/>
      <protection locked="0"/>
    </xf>
    <xf numFmtId="0" fontId="15" fillId="10" borderId="0" xfId="2" applyFont="1" applyFill="1" applyAlignment="1" applyProtection="1">
      <alignment horizontal="center" vertical="center"/>
      <protection locked="0"/>
    </xf>
    <xf numFmtId="0" fontId="15" fillId="11" borderId="0" xfId="2" applyFont="1" applyFill="1" applyAlignment="1" applyProtection="1">
      <alignment horizontal="center" vertical="center"/>
      <protection locked="0"/>
    </xf>
    <xf numFmtId="0" fontId="15" fillId="14" borderId="3" xfId="2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10" fillId="5" borderId="0" xfId="0" applyFont="1" applyFill="1" applyBorder="1" applyAlignment="1" applyProtection="1">
      <alignment horizontal="center" vertical="center"/>
    </xf>
    <xf numFmtId="0" fontId="10" fillId="5" borderId="0" xfId="0" applyFont="1" applyFill="1" applyBorder="1" applyProtection="1"/>
    <xf numFmtId="0" fontId="8" fillId="0" borderId="43" xfId="0" applyFont="1" applyBorder="1" applyProtection="1"/>
    <xf numFmtId="0" fontId="4" fillId="2" borderId="36" xfId="0" applyFont="1" applyFill="1" applyBorder="1" applyAlignment="1" applyProtection="1">
      <alignment vertical="center"/>
    </xf>
    <xf numFmtId="0" fontId="3" fillId="2" borderId="35" xfId="0" applyFont="1" applyFill="1" applyBorder="1" applyAlignment="1" applyProtection="1">
      <alignment horizontal="center" vertical="center"/>
    </xf>
    <xf numFmtId="0" fontId="3" fillId="2" borderId="34" xfId="0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 applyProtection="1">
      <alignment vertical="center"/>
    </xf>
    <xf numFmtId="0" fontId="4" fillId="2" borderId="33" xfId="0" applyFont="1" applyFill="1" applyBorder="1" applyAlignment="1" applyProtection="1">
      <alignment vertical="center"/>
    </xf>
    <xf numFmtId="0" fontId="3" fillId="2" borderId="45" xfId="0" applyFont="1" applyFill="1" applyBorder="1" applyAlignment="1" applyProtection="1">
      <alignment horizontal="center" vertical="center"/>
    </xf>
    <xf numFmtId="0" fontId="7" fillId="2" borderId="36" xfId="0" applyFont="1" applyFill="1" applyBorder="1" applyAlignment="1" applyProtection="1">
      <alignment vertical="center"/>
    </xf>
    <xf numFmtId="0" fontId="10" fillId="5" borderId="47" xfId="0" applyFont="1" applyFill="1" applyBorder="1" applyAlignment="1" applyProtection="1">
      <alignment horizontal="center" vertical="center"/>
    </xf>
    <xf numFmtId="0" fontId="10" fillId="5" borderId="48" xfId="0" applyFont="1" applyFill="1" applyBorder="1" applyAlignment="1" applyProtection="1">
      <alignment horizontal="center" vertical="center"/>
    </xf>
    <xf numFmtId="0" fontId="10" fillId="5" borderId="48" xfId="0" applyFont="1" applyFill="1" applyBorder="1" applyProtection="1"/>
    <xf numFmtId="0" fontId="0" fillId="0" borderId="33" xfId="0" applyFont="1" applyBorder="1" applyProtection="1"/>
    <xf numFmtId="0" fontId="19" fillId="12" borderId="6" xfId="0" applyFont="1" applyFill="1" applyBorder="1" applyAlignment="1" applyProtection="1">
      <alignment horizontal="center" vertical="center" wrapText="1"/>
    </xf>
    <xf numFmtId="0" fontId="0" fillId="0" borderId="32" xfId="0" applyFont="1" applyBorder="1" applyAlignment="1">
      <alignment vertical="center" wrapText="1"/>
    </xf>
    <xf numFmtId="0" fontId="19" fillId="12" borderId="31" xfId="0" applyFont="1" applyFill="1" applyBorder="1" applyAlignment="1" applyProtection="1">
      <alignment horizontal="center" vertical="center" wrapText="1"/>
    </xf>
    <xf numFmtId="0" fontId="0" fillId="0" borderId="33" xfId="0" applyFont="1" applyBorder="1" applyAlignment="1">
      <alignment vertical="center" wrapText="1"/>
    </xf>
    <xf numFmtId="0" fontId="20" fillId="5" borderId="5" xfId="0" applyFont="1" applyFill="1" applyBorder="1" applyAlignment="1" applyProtection="1">
      <alignment horizontal="center" vertical="center" wrapText="1"/>
    </xf>
    <xf numFmtId="0" fontId="19" fillId="12" borderId="5" xfId="0" applyFont="1" applyFill="1" applyBorder="1" applyAlignment="1" applyProtection="1">
      <alignment horizontal="center" vertical="center" wrapText="1"/>
    </xf>
    <xf numFmtId="0" fontId="0" fillId="5" borderId="46" xfId="0" applyFont="1" applyFill="1" applyBorder="1" applyAlignment="1">
      <alignment vertical="center" wrapText="1"/>
    </xf>
    <xf numFmtId="0" fontId="20" fillId="3" borderId="0" xfId="0" applyFont="1" applyFill="1" applyBorder="1" applyAlignment="1" applyProtection="1">
      <alignment vertical="center" wrapText="1"/>
    </xf>
    <xf numFmtId="0" fontId="21" fillId="4" borderId="19" xfId="0" applyFont="1" applyFill="1" applyBorder="1" applyAlignment="1" applyProtection="1">
      <alignment vertical="center" wrapText="1"/>
    </xf>
    <xf numFmtId="0" fontId="21" fillId="4" borderId="20" xfId="0" applyFont="1" applyFill="1" applyBorder="1" applyAlignment="1" applyProtection="1">
      <alignment horizontal="center" vertical="center" wrapText="1"/>
    </xf>
    <xf numFmtId="0" fontId="21" fillId="4" borderId="20" xfId="0" applyFont="1" applyFill="1" applyBorder="1" applyAlignment="1" applyProtection="1">
      <alignment vertical="center" wrapText="1"/>
    </xf>
    <xf numFmtId="0" fontId="0" fillId="0" borderId="41" xfId="0" applyFont="1" applyBorder="1" applyAlignment="1">
      <alignment vertical="center" wrapText="1"/>
    </xf>
    <xf numFmtId="0" fontId="20" fillId="3" borderId="5" xfId="0" applyFont="1" applyFill="1" applyBorder="1" applyAlignment="1" applyProtection="1">
      <alignment horizontal="center" vertical="center" wrapText="1"/>
    </xf>
    <xf numFmtId="0" fontId="0" fillId="0" borderId="40" xfId="0" applyFont="1" applyBorder="1" applyAlignment="1">
      <alignment vertical="center" wrapText="1"/>
    </xf>
    <xf numFmtId="0" fontId="20" fillId="3" borderId="0" xfId="0" applyFont="1" applyFill="1" applyBorder="1" applyAlignment="1" applyProtection="1">
      <alignment horizontal="center" vertical="center" wrapText="1"/>
    </xf>
    <xf numFmtId="0" fontId="19" fillId="12" borderId="39" xfId="0" applyFont="1" applyFill="1" applyBorder="1" applyAlignment="1" applyProtection="1">
      <alignment horizontal="center" vertical="center" wrapText="1"/>
    </xf>
    <xf numFmtId="0" fontId="19" fillId="12" borderId="37" xfId="0" applyFont="1" applyFill="1" applyBorder="1" applyAlignment="1" applyProtection="1">
      <alignment horizontal="center" vertical="center" wrapText="1"/>
    </xf>
    <xf numFmtId="0" fontId="0" fillId="0" borderId="42" xfId="0" applyFont="1" applyBorder="1" applyAlignment="1">
      <alignment horizontal="left" vertical="center" wrapText="1" indent="3"/>
    </xf>
    <xf numFmtId="0" fontId="0" fillId="0" borderId="42" xfId="0" applyFont="1" applyBorder="1" applyAlignment="1">
      <alignment vertical="center" wrapText="1"/>
    </xf>
    <xf numFmtId="0" fontId="0" fillId="0" borderId="34" xfId="0" applyFont="1" applyBorder="1" applyAlignment="1">
      <alignment vertical="center" wrapText="1"/>
    </xf>
    <xf numFmtId="0" fontId="5" fillId="4" borderId="49" xfId="0" applyFont="1" applyFill="1" applyBorder="1" applyAlignment="1" applyProtection="1">
      <alignment vertical="center" wrapText="1"/>
    </xf>
    <xf numFmtId="0" fontId="5" fillId="4" borderId="50" xfId="0" applyFont="1" applyFill="1" applyBorder="1" applyAlignment="1" applyProtection="1">
      <alignment horizontal="center" vertical="center" wrapText="1"/>
    </xf>
    <xf numFmtId="0" fontId="5" fillId="4" borderId="50" xfId="0" applyFont="1" applyFill="1" applyBorder="1" applyAlignment="1" applyProtection="1">
      <alignment vertical="center" wrapText="1"/>
    </xf>
    <xf numFmtId="0" fontId="0" fillId="0" borderId="51" xfId="0" applyFont="1" applyBorder="1" applyAlignment="1">
      <alignment horizontal="left" vertical="center" wrapText="1" indent="3"/>
    </xf>
    <xf numFmtId="0" fontId="21" fillId="4" borderId="50" xfId="0" applyFont="1" applyFill="1" applyBorder="1" applyAlignment="1" applyProtection="1">
      <alignment vertical="center" wrapText="1"/>
    </xf>
    <xf numFmtId="0" fontId="21" fillId="4" borderId="50" xfId="0" applyFont="1" applyFill="1" applyBorder="1" applyAlignment="1" applyProtection="1">
      <alignment horizontal="center" vertical="center" wrapText="1"/>
    </xf>
    <xf numFmtId="0" fontId="0" fillId="0" borderId="51" xfId="0" applyFont="1" applyBorder="1" applyAlignment="1">
      <alignment vertical="center" wrapText="1"/>
    </xf>
    <xf numFmtId="0" fontId="21" fillId="4" borderId="52" xfId="0" applyFont="1" applyFill="1" applyBorder="1" applyAlignment="1" applyProtection="1">
      <alignment vertical="center" wrapText="1"/>
    </xf>
    <xf numFmtId="0" fontId="0" fillId="0" borderId="35" xfId="0" applyFont="1" applyBorder="1" applyAlignment="1">
      <alignment horizontal="left" vertical="top" wrapText="1"/>
    </xf>
    <xf numFmtId="0" fontId="0" fillId="0" borderId="33" xfId="0" applyFont="1" applyBorder="1" applyAlignment="1">
      <alignment horizontal="left" vertical="top" wrapText="1"/>
    </xf>
    <xf numFmtId="0" fontId="13" fillId="9" borderId="0" xfId="1" applyFont="1" applyAlignment="1">
      <alignment horizontal="left" vertical="top" wrapText="1"/>
    </xf>
    <xf numFmtId="0" fontId="1" fillId="9" borderId="0" xfId="1" applyFont="1" applyAlignment="1">
      <alignment horizontal="left" vertical="top" wrapText="1"/>
    </xf>
    <xf numFmtId="0" fontId="2" fillId="9" borderId="0" xfId="1" applyAlignment="1">
      <alignment horizontal="left" vertical="top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left" vertical="center" wrapText="1" indent="1"/>
    </xf>
    <xf numFmtId="0" fontId="3" fillId="2" borderId="22" xfId="0" applyFont="1" applyFill="1" applyBorder="1" applyAlignment="1" applyProtection="1">
      <alignment horizontal="left" vertical="center" wrapText="1" indent="1"/>
    </xf>
    <xf numFmtId="0" fontId="3" fillId="2" borderId="23" xfId="0" applyFont="1" applyFill="1" applyBorder="1" applyAlignment="1" applyProtection="1">
      <alignment horizontal="left" vertical="center" wrapText="1" indent="1"/>
    </xf>
    <xf numFmtId="0" fontId="3" fillId="2" borderId="7" xfId="0" applyFont="1" applyFill="1" applyBorder="1" applyAlignment="1" applyProtection="1">
      <alignment horizontal="right" vertical="center" wrapText="1" indent="2"/>
    </xf>
    <xf numFmtId="0" fontId="3" fillId="2" borderId="0" xfId="0" applyFont="1" applyFill="1" applyBorder="1" applyAlignment="1" applyProtection="1">
      <alignment horizontal="right" vertical="center" wrapText="1" indent="2"/>
    </xf>
    <xf numFmtId="0" fontId="0" fillId="0" borderId="44" xfId="0" applyFont="1" applyBorder="1" applyAlignment="1">
      <alignment horizontal="left" vertical="top" wrapText="1"/>
    </xf>
    <xf numFmtId="0" fontId="0" fillId="0" borderId="41" xfId="0" applyFont="1" applyBorder="1" applyAlignment="1">
      <alignment horizontal="left" vertical="top" wrapText="1"/>
    </xf>
    <xf numFmtId="0" fontId="3" fillId="2" borderId="22" xfId="0" applyFont="1" applyFill="1" applyBorder="1" applyAlignment="1" applyProtection="1">
      <alignment vertical="center"/>
    </xf>
    <xf numFmtId="0" fontId="0" fillId="0" borderId="35" xfId="0" applyFont="1" applyBorder="1" applyAlignment="1">
      <alignment horizontal="left" vertical="top" wrapText="1"/>
    </xf>
    <xf numFmtId="0" fontId="0" fillId="0" borderId="33" xfId="0" applyFont="1" applyBorder="1" applyAlignment="1">
      <alignment horizontal="left" vertical="top" wrapText="1"/>
    </xf>
    <xf numFmtId="0" fontId="0" fillId="0" borderId="34" xfId="0" applyFont="1" applyBorder="1" applyAlignment="1">
      <alignment horizontal="left" vertical="top" wrapText="1"/>
    </xf>
    <xf numFmtId="0" fontId="3" fillId="2" borderId="34" xfId="0" applyFont="1" applyFill="1" applyBorder="1" applyAlignment="1" applyProtection="1">
      <alignment vertical="center"/>
    </xf>
    <xf numFmtId="0" fontId="0" fillId="0" borderId="40" xfId="0" applyFont="1" applyBorder="1" applyAlignment="1">
      <alignment vertical="top" wrapText="1"/>
    </xf>
    <xf numFmtId="0" fontId="0" fillId="0" borderId="41" xfId="0" applyFont="1" applyBorder="1" applyAlignment="1">
      <alignment vertical="top" wrapText="1"/>
    </xf>
    <xf numFmtId="0" fontId="0" fillId="0" borderId="40" xfId="0" applyFont="1" applyBorder="1" applyAlignment="1">
      <alignment horizontal="left" vertical="top" wrapText="1"/>
    </xf>
    <xf numFmtId="0" fontId="3" fillId="2" borderId="36" xfId="0" applyFont="1" applyFill="1" applyBorder="1" applyAlignment="1" applyProtection="1">
      <alignment vertical="center"/>
    </xf>
    <xf numFmtId="0" fontId="0" fillId="0" borderId="38" xfId="0" applyFont="1" applyBorder="1" applyAlignment="1">
      <alignment horizontal="left" vertical="top" wrapText="1"/>
    </xf>
  </cellXfs>
  <cellStyles count="41">
    <cellStyle name="40% - Accent3" xfId="1" builtinId="39"/>
    <cellStyle name="Gevolgde hyperlink" xfId="6" builtinId="9" hidden="1"/>
    <cellStyle name="Gevolgde hyperlink" xfId="5" builtinId="9" hidden="1"/>
    <cellStyle name="Gevolgde hyperlink" xfId="4" builtinId="9" hidden="1"/>
    <cellStyle name="Gevolgde hyperlink" xfId="7" builtinId="9" hidden="1"/>
    <cellStyle name="Gevolgde hyperlink" xfId="10" builtinId="9" hidden="1"/>
    <cellStyle name="Gevolgde hyperlink" xfId="17" builtinId="9" hidden="1"/>
    <cellStyle name="Gevolgde hyperlink" xfId="24" builtinId="9" hidden="1"/>
    <cellStyle name="Gevolgde hyperlink" xfId="19" builtinId="9" hidden="1"/>
    <cellStyle name="Gevolgde hyperlink" xfId="9" builtinId="9" hidden="1"/>
    <cellStyle name="Gevolgde hyperlink" xfId="29" builtinId="9" hidden="1"/>
    <cellStyle name="Gevolgde hyperlink" xfId="31" builtinId="9" hidden="1"/>
    <cellStyle name="Gevolgde hyperlink" xfId="25" builtinId="9" hidden="1"/>
    <cellStyle name="Gevolgde hyperlink" xfId="35" builtinId="9" hidden="1"/>
    <cellStyle name="Gevolgde hyperlink" xfId="28" builtinId="9" hidden="1"/>
    <cellStyle name="Gevolgde hyperlink" xfId="26" builtinId="9" hidden="1"/>
    <cellStyle name="Gevolgde hyperlink" xfId="15" builtinId="9" hidden="1"/>
    <cellStyle name="Gevolgde hyperlink" xfId="18" builtinId="9" hidden="1"/>
    <cellStyle name="Gevolgde hyperlink" xfId="8" builtinId="9" hidden="1"/>
    <cellStyle name="Gevolgde hyperlink" xfId="33" builtinId="9" hidden="1"/>
    <cellStyle name="Gevolgde hyperlink" xfId="34" builtinId="9" hidden="1"/>
    <cellStyle name="Gevolgde hyperlink" xfId="13" builtinId="9" hidden="1"/>
    <cellStyle name="Gevolgde hyperlink" xfId="22" builtinId="9" hidden="1"/>
    <cellStyle name="Gevolgde hyperlink" xfId="14" builtinId="9" hidden="1"/>
    <cellStyle name="Gevolgde hyperlink" xfId="30" builtinId="9" hidden="1"/>
    <cellStyle name="Gevolgde hyperlink" xfId="23" builtinId="9" hidden="1"/>
    <cellStyle name="Gevolgde hyperlink" xfId="27" builtinId="9" hidden="1"/>
    <cellStyle name="Gevolgde hyperlink" xfId="21" builtinId="9" hidden="1"/>
    <cellStyle name="Gevolgde hyperlink" xfId="36" builtinId="9" hidden="1"/>
    <cellStyle name="Gevolgde hyperlink" xfId="11" builtinId="9" hidden="1"/>
    <cellStyle name="Gevolgde hyperlink" xfId="12" builtinId="9" hidden="1"/>
    <cellStyle name="Gevolgde hyperlink" xfId="32" builtinId="9" hidden="1"/>
    <cellStyle name="Gevolgde hyperlink" xfId="20" builtinId="9" hidden="1"/>
    <cellStyle name="Gevolgde hyperlink" xfId="16" builtinId="9" hidden="1"/>
    <cellStyle name="Gevolgde hyperlink" xfId="40" builtinId="9" hidden="1"/>
    <cellStyle name="Gevolgde hyperlink" xfId="38" builtinId="9" hidden="1"/>
    <cellStyle name="Gevolgde hyperlink" xfId="39" builtinId="9" hidden="1"/>
    <cellStyle name="Gevolgde hyperlink" xfId="37" builtinId="9" hidden="1"/>
    <cellStyle name="Hyperlink" xfId="2" builtinId="8"/>
    <cellStyle name="Standaard" xfId="0" builtinId="0"/>
    <cellStyle name="Stijl 1" xfId="3"/>
  </cellStyles>
  <dxfs count="71"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theme="6" tint="0.5999633777886288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Result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gradFill rotWithShape="1">
              <a:gsLst>
                <a:gs pos="0">
                  <a:schemeClr val="accent3">
                    <a:tint val="100000"/>
                    <a:shade val="100000"/>
                    <a:satMod val="130000"/>
                  </a:schemeClr>
                </a:gs>
                <a:gs pos="100000">
                  <a:schemeClr val="accent3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(Survey!$B$8,Survey!$B$30,Survey!$B$53,Survey!$B$75)</c:f>
              <c:strCache>
                <c:ptCount val="4"/>
                <c:pt idx="0">
                  <c:v>I</c:v>
                </c:pt>
                <c:pt idx="1">
                  <c:v>Community</c:v>
                </c:pt>
                <c:pt idx="2">
                  <c:v>Intentions</c:v>
                </c:pt>
                <c:pt idx="3">
                  <c:v>Structure</c:v>
                </c:pt>
              </c:strCache>
            </c:strRef>
          </c:cat>
          <c:val>
            <c:numRef>
              <c:f>(Survey!$K$29,Survey!$K$51,Survey!$K$74,Survey!$K$96)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A-4CC6-A849-D7618CE41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6144552"/>
        <c:axId val="-2096141992"/>
      </c:radarChart>
      <c:catAx>
        <c:axId val="-209614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-2096141992"/>
        <c:crosses val="autoZero"/>
        <c:auto val="1"/>
        <c:lblAlgn val="ctr"/>
        <c:lblOffset val="100"/>
        <c:noMultiLvlLbl val="0"/>
      </c:catAx>
      <c:valAx>
        <c:axId val="-209614199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-2096144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gradFill rotWithShape="1">
              <a:gsLst>
                <a:gs pos="0">
                  <a:schemeClr val="accent3">
                    <a:tint val="100000"/>
                    <a:shade val="100000"/>
                    <a:satMod val="130000"/>
                  </a:schemeClr>
                </a:gs>
                <a:gs pos="100000">
                  <a:schemeClr val="accent3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(Survey!$C$8,Survey!$C$11,Survey!$C$14,Survey!$C$17,Survey!$C$20,Survey!$C$23,Survey!$C$26)</c:f>
              <c:strCache>
                <c:ptCount val="7"/>
                <c:pt idx="0">
                  <c:v>Background</c:v>
                </c:pt>
                <c:pt idx="1">
                  <c:v>Personal needs</c:v>
                </c:pt>
                <c:pt idx="2">
                  <c:v>Attitude and skills</c:v>
                </c:pt>
                <c:pt idx="3">
                  <c:v>Limits and agreements</c:v>
                </c:pt>
                <c:pt idx="4">
                  <c:v>Feedback</c:v>
                </c:pt>
                <c:pt idx="5">
                  <c:v>Personal intention</c:v>
                </c:pt>
                <c:pt idx="6">
                  <c:v>Personal challenges</c:v>
                </c:pt>
              </c:strCache>
            </c:strRef>
          </c:cat>
          <c:val>
            <c:numRef>
              <c:f>(Survey!$K$10,Survey!$K$13,Survey!$K$16,Survey!$K$19,Survey!$K$22,Survey!$K$25,Survey!$K$28)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8-4ABF-91C2-E59A0DADE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0613624"/>
        <c:axId val="-2110610024"/>
      </c:radarChart>
      <c:catAx>
        <c:axId val="-2110613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-2110610024"/>
        <c:crosses val="autoZero"/>
        <c:auto val="1"/>
        <c:lblAlgn val="ctr"/>
        <c:lblOffset val="100"/>
        <c:noMultiLvlLbl val="0"/>
      </c:catAx>
      <c:valAx>
        <c:axId val="-21106100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2110613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Community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gradFill rotWithShape="1">
              <a:gsLst>
                <a:gs pos="0">
                  <a:schemeClr val="accent3">
                    <a:tint val="100000"/>
                    <a:shade val="100000"/>
                    <a:satMod val="130000"/>
                  </a:schemeClr>
                </a:gs>
                <a:gs pos="100000">
                  <a:schemeClr val="accent3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(Survey!$C$30,Survey!$C$33,Survey!$C$36,Survey!$C$39,Survey!$C$42,Survey!$C$45,Survey!$C$48)</c:f>
              <c:strCache>
                <c:ptCount val="7"/>
                <c:pt idx="0">
                  <c:v>Identity of the group</c:v>
                </c:pt>
                <c:pt idx="1">
                  <c:v>Culture of communication</c:v>
                </c:pt>
                <c:pt idx="2">
                  <c:v>Work, art &amp; creativity</c:v>
                </c:pt>
                <c:pt idx="3">
                  <c:v>Love and relationships</c:v>
                </c:pt>
                <c:pt idx="4">
                  <c:v>Deep sharing &amp; deep listening</c:v>
                </c:pt>
                <c:pt idx="5">
                  <c:v>Rituals</c:v>
                </c:pt>
                <c:pt idx="6">
                  <c:v>Conflict management</c:v>
                </c:pt>
              </c:strCache>
            </c:strRef>
          </c:cat>
          <c:val>
            <c:numRef>
              <c:f>(Survey!$K$32,Survey!$K$35,Survey!$K$38,Survey!$K$41,Survey!$K$44,Survey!$K$47,Survey!$K$50)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F-4C12-8483-747B7A6A7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0561160"/>
        <c:axId val="-2110557608"/>
      </c:radarChart>
      <c:catAx>
        <c:axId val="-2110561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-2110557608"/>
        <c:crosses val="autoZero"/>
        <c:auto val="1"/>
        <c:lblAlgn val="ctr"/>
        <c:lblOffset val="100"/>
        <c:noMultiLvlLbl val="0"/>
      </c:catAx>
      <c:valAx>
        <c:axId val="-21105576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2110561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Intention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gradFill rotWithShape="1">
              <a:gsLst>
                <a:gs pos="0">
                  <a:schemeClr val="accent3">
                    <a:tint val="100000"/>
                    <a:shade val="100000"/>
                    <a:satMod val="130000"/>
                  </a:schemeClr>
                </a:gs>
                <a:gs pos="100000">
                  <a:schemeClr val="accent3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(Survey!$C$53,Survey!$C$56,Survey!$C$59,Survey!$C$62,Survey!$C$65,Survey!$C$68,Survey!$C$71)</c:f>
              <c:strCache>
                <c:ptCount val="7"/>
                <c:pt idx="0">
                  <c:v>Foundation</c:v>
                </c:pt>
                <c:pt idx="1">
                  <c:v>Position the project in society</c:v>
                </c:pt>
                <c:pt idx="2">
                  <c:v>Meetings and meeting minutes</c:v>
                </c:pt>
                <c:pt idx="3">
                  <c:v>Tools for self regulation</c:v>
                </c:pt>
                <c:pt idx="4">
                  <c:v>Networking</c:v>
                </c:pt>
                <c:pt idx="5">
                  <c:v>Vision, mission &amp; strategy goals</c:v>
                </c:pt>
                <c:pt idx="6">
                  <c:v>Relation with the land and the neighborhood</c:v>
                </c:pt>
              </c:strCache>
            </c:strRef>
          </c:cat>
          <c:val>
            <c:numRef>
              <c:f>(Survey!$K$55,Survey!$K$58,Survey!$K$61,Survey!$K$64,Survey!$K$67,Survey!$K$70,Survey!$K$73)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A-4FD1-AD2F-B92617615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5958456"/>
        <c:axId val="-2105954744"/>
      </c:radarChart>
      <c:catAx>
        <c:axId val="-2105958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-2105954744"/>
        <c:crosses val="autoZero"/>
        <c:auto val="1"/>
        <c:lblAlgn val="ctr"/>
        <c:lblOffset val="100"/>
        <c:noMultiLvlLbl val="0"/>
      </c:catAx>
      <c:valAx>
        <c:axId val="-21059547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2105958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Structure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gradFill rotWithShape="1">
              <a:gsLst>
                <a:gs pos="0">
                  <a:schemeClr val="accent3">
                    <a:tint val="100000"/>
                    <a:shade val="100000"/>
                    <a:satMod val="130000"/>
                  </a:schemeClr>
                </a:gs>
                <a:gs pos="100000">
                  <a:schemeClr val="accent3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(Survey!$C$75,Survey!$C$78,Survey!$C$81,Survey!$C$84,Survey!$C$87,Survey!$C$90,Survey!$C$93)</c:f>
              <c:strCache>
                <c:ptCount val="7"/>
                <c:pt idx="0">
                  <c:v>Property and legal organization</c:v>
                </c:pt>
                <c:pt idx="1">
                  <c:v>Structure of communication</c:v>
                </c:pt>
                <c:pt idx="2">
                  <c:v>Project management</c:v>
                </c:pt>
                <c:pt idx="3">
                  <c:v>Constitution</c:v>
                </c:pt>
                <c:pt idx="4">
                  <c:v>Governance and decision-making</c:v>
                </c:pt>
                <c:pt idx="5">
                  <c:v>Leadership and power</c:v>
                </c:pt>
                <c:pt idx="6">
                  <c:v>Economical organization</c:v>
                </c:pt>
              </c:strCache>
            </c:strRef>
          </c:cat>
          <c:val>
            <c:numRef>
              <c:f>(Survey!$K$77,Survey!$K$80,Survey!$K$83,Survey!$K$86,Survey!$K$89,Survey!$K$92,Survey!$K$95)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8-4E5B-8A22-D8C57B9C3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5914024"/>
        <c:axId val="-2105910312"/>
      </c:radarChart>
      <c:catAx>
        <c:axId val="-210591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-2105910312"/>
        <c:crosses val="autoZero"/>
        <c:auto val="1"/>
        <c:lblAlgn val="ctr"/>
        <c:lblOffset val="100"/>
        <c:noMultiLvlLbl val="0"/>
      </c:catAx>
      <c:valAx>
        <c:axId val="-21059103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2105914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9526</xdr:rowOff>
    </xdr:from>
    <xdr:to>
      <xdr:col>11</xdr:col>
      <xdr:colOff>341593</xdr:colOff>
      <xdr:row>19</xdr:row>
      <xdr:rowOff>99537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666748</xdr:colOff>
      <xdr:row>0</xdr:row>
      <xdr:rowOff>0</xdr:rowOff>
    </xdr:from>
    <xdr:to>
      <xdr:col>11</xdr:col>
      <xdr:colOff>428624</xdr:colOff>
      <xdr:row>19</xdr:row>
      <xdr:rowOff>66675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11</xdr:col>
      <xdr:colOff>361950</xdr:colOff>
      <xdr:row>18</xdr:row>
      <xdr:rowOff>171450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9524</xdr:rowOff>
    </xdr:from>
    <xdr:to>
      <xdr:col>11</xdr:col>
      <xdr:colOff>361950</xdr:colOff>
      <xdr:row>19</xdr:row>
      <xdr:rowOff>47624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9524</xdr:rowOff>
    </xdr:from>
    <xdr:to>
      <xdr:col>11</xdr:col>
      <xdr:colOff>352425</xdr:colOff>
      <xdr:row>19</xdr:row>
      <xdr:rowOff>28575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1"/>
  <sheetViews>
    <sheetView tabSelected="1" workbookViewId="0">
      <selection activeCell="B20" sqref="B20"/>
    </sheetView>
  </sheetViews>
  <sheetFormatPr defaultColWidth="8.875" defaultRowHeight="15.75" x14ac:dyDescent="0.25"/>
  <cols>
    <col min="3" max="3" width="4.875" customWidth="1"/>
    <col min="4" max="4" width="9.625" customWidth="1"/>
    <col min="5" max="5" width="3.5" customWidth="1"/>
    <col min="7" max="7" width="3.625" customWidth="1"/>
    <col min="8" max="8" width="9.625" customWidth="1"/>
    <col min="9" max="9" width="3.375" customWidth="1"/>
    <col min="11" max="11" width="3.625" customWidth="1"/>
    <col min="12" max="12" width="10" customWidth="1"/>
    <col min="13" max="13" width="4.875" customWidth="1"/>
    <col min="14" max="14" width="13.875" customWidth="1"/>
    <col min="15" max="15" width="4.125" customWidth="1"/>
  </cols>
  <sheetData>
    <row r="2" spans="2:12" ht="15.75" customHeight="1" x14ac:dyDescent="0.25">
      <c r="B2" s="89" t="s">
        <v>0</v>
      </c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2:12" x14ac:dyDescent="0.25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2:12" x14ac:dyDescent="0.25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2:12" x14ac:dyDescent="0.2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 x14ac:dyDescent="0.25"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8" spans="2:12" x14ac:dyDescent="0.25">
      <c r="B8" s="90" t="s">
        <v>1</v>
      </c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2:12" x14ac:dyDescent="0.2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x14ac:dyDescent="0.25"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</row>
    <row r="12" spans="2:12" x14ac:dyDescent="0.25">
      <c r="B12" s="91" t="s">
        <v>2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</row>
    <row r="13" spans="2:12" x14ac:dyDescent="0.25"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2:12" x14ac:dyDescent="0.25"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</row>
    <row r="16" spans="2:12" x14ac:dyDescent="0.25">
      <c r="B16" s="90" t="s">
        <v>3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</row>
    <row r="17" spans="2:15" x14ac:dyDescent="0.25"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</row>
    <row r="18" spans="2:15" x14ac:dyDescent="0.25"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</row>
    <row r="19" spans="2:15" ht="16.5" thickBot="1" x14ac:dyDescent="0.3"/>
    <row r="20" spans="2:15" s="32" customFormat="1" ht="17.25" thickTop="1" thickBot="1" x14ac:dyDescent="0.3">
      <c r="B20" s="33" t="s">
        <v>4</v>
      </c>
      <c r="C20" s="34"/>
      <c r="D20" s="35" t="s">
        <v>5</v>
      </c>
      <c r="E20" s="34"/>
      <c r="F20" s="36" t="s">
        <v>6</v>
      </c>
      <c r="G20" s="34"/>
      <c r="H20" s="37" t="s">
        <v>7</v>
      </c>
      <c r="I20" s="34"/>
      <c r="J20" s="38" t="s">
        <v>8</v>
      </c>
      <c r="K20" s="34"/>
      <c r="L20" s="39" t="s">
        <v>9</v>
      </c>
      <c r="M20" s="34"/>
      <c r="N20"/>
      <c r="O20" s="34"/>
    </row>
    <row r="21" spans="2:15" ht="16.5" thickTop="1" x14ac:dyDescent="0.25"/>
  </sheetData>
  <sheetProtection algorithmName="SHA-512" hashValue="ssW7TksgKvlf8b35KjyL1UTSc8uDEHUbUJsdZZ80b5nlDm/UGisnzTxZdSFip2HnLPqr/UlOFOzHLQ4uev1B5g==" saltValue="6D9m6xOOH2A+Q+UWfoir3w==" spinCount="100000" sheet="1" selectLockedCells="1"/>
  <mergeCells count="4">
    <mergeCell ref="B2:L6"/>
    <mergeCell ref="B8:L10"/>
    <mergeCell ref="B12:L14"/>
    <mergeCell ref="B16:L18"/>
  </mergeCells>
  <hyperlinks>
    <hyperlink ref="B20" location="Survey!A1" display="Survey"/>
    <hyperlink ref="D20" location="Result!A1" display="Result"/>
    <hyperlink ref="F20" location="I!A1" display="I"/>
    <hyperlink ref="H20" location="Community!A1" display="Community"/>
    <hyperlink ref="J20" location="intention!A1" display="Intention"/>
    <hyperlink ref="L20" location="structure!A1" display="Structure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D97"/>
  <sheetViews>
    <sheetView showGridLines="0" zoomScale="80" zoomScaleNormal="80" workbookViewId="0">
      <selection activeCell="I94" sqref="I94"/>
    </sheetView>
  </sheetViews>
  <sheetFormatPr defaultColWidth="11" defaultRowHeight="15.75" x14ac:dyDescent="0.25"/>
  <cols>
    <col min="1" max="1" width="11" style="10"/>
    <col min="2" max="2" width="15.5" style="10" customWidth="1"/>
    <col min="3" max="3" width="17.375" style="10" customWidth="1"/>
    <col min="4" max="4" width="4.125" style="11" customWidth="1"/>
    <col min="5" max="5" width="53.125" style="10" customWidth="1"/>
    <col min="6" max="10" width="11" style="10"/>
    <col min="11" max="11" width="11" style="13"/>
    <col min="12" max="16" width="0" style="10" hidden="1" customWidth="1"/>
    <col min="17" max="16384" width="11" style="10"/>
  </cols>
  <sheetData>
    <row r="3" spans="2:11" ht="96" customHeight="1" x14ac:dyDescent="0.25">
      <c r="F3" s="12" t="s">
        <v>10</v>
      </c>
      <c r="G3" s="12" t="s">
        <v>11</v>
      </c>
      <c r="H3" s="12" t="s">
        <v>12</v>
      </c>
      <c r="I3" s="12" t="s">
        <v>13</v>
      </c>
      <c r="J3" s="12" t="s">
        <v>14</v>
      </c>
    </row>
    <row r="4" spans="2:11" ht="7.5" customHeight="1" thickBot="1" x14ac:dyDescent="0.3"/>
    <row r="5" spans="2:11" ht="16.5" thickTop="1" x14ac:dyDescent="0.25">
      <c r="B5" s="95" t="s">
        <v>15</v>
      </c>
      <c r="C5" s="14"/>
      <c r="D5" s="15"/>
      <c r="E5" s="98" t="s">
        <v>16</v>
      </c>
      <c r="F5" s="92">
        <v>1</v>
      </c>
      <c r="G5" s="92">
        <v>2</v>
      </c>
      <c r="H5" s="92">
        <v>3</v>
      </c>
      <c r="I5" s="92">
        <v>4</v>
      </c>
      <c r="J5" s="92">
        <v>5</v>
      </c>
      <c r="K5" s="92" t="s">
        <v>17</v>
      </c>
    </row>
    <row r="6" spans="2:11" x14ac:dyDescent="0.25">
      <c r="B6" s="96"/>
      <c r="C6" s="16"/>
      <c r="D6" s="17"/>
      <c r="E6" s="99"/>
      <c r="F6" s="93"/>
      <c r="G6" s="93"/>
      <c r="H6" s="93"/>
      <c r="I6" s="93"/>
      <c r="J6" s="93"/>
      <c r="K6" s="93"/>
    </row>
    <row r="7" spans="2:11" ht="16.5" thickBot="1" x14ac:dyDescent="0.3">
      <c r="B7" s="97"/>
      <c r="C7" s="18"/>
      <c r="D7" s="19"/>
      <c r="E7" s="99"/>
      <c r="F7" s="94"/>
      <c r="G7" s="94"/>
      <c r="H7" s="94"/>
      <c r="I7" s="94"/>
      <c r="J7" s="94"/>
      <c r="K7" s="94"/>
    </row>
    <row r="8" spans="2:11" ht="45.95" customHeight="1" thickTop="1" thickBot="1" x14ac:dyDescent="0.3">
      <c r="B8" s="40" t="s">
        <v>6</v>
      </c>
      <c r="C8" s="100" t="s">
        <v>18</v>
      </c>
      <c r="D8" s="59">
        <v>1</v>
      </c>
      <c r="E8" s="60" t="s">
        <v>19</v>
      </c>
      <c r="F8" s="2"/>
      <c r="G8" s="3"/>
      <c r="H8" s="3"/>
      <c r="I8" s="3"/>
      <c r="J8" s="3"/>
      <c r="K8" s="7"/>
    </row>
    <row r="9" spans="2:11" ht="35.1" customHeight="1" thickBot="1" x14ac:dyDescent="0.3">
      <c r="B9" s="40"/>
      <c r="C9" s="101"/>
      <c r="D9" s="61">
        <f>D8+1</f>
        <v>2</v>
      </c>
      <c r="E9" s="62" t="s">
        <v>20</v>
      </c>
      <c r="F9" s="43"/>
      <c r="G9" s="44"/>
      <c r="H9" s="44"/>
      <c r="I9" s="44"/>
      <c r="J9" s="44"/>
      <c r="K9" s="6"/>
    </row>
    <row r="10" spans="2:11" s="23" customFormat="1" ht="5.0999999999999996" customHeight="1" thickBot="1" x14ac:dyDescent="0.25">
      <c r="B10" s="20"/>
      <c r="C10" s="62"/>
      <c r="D10" s="63" t="s">
        <v>21</v>
      </c>
      <c r="E10" s="62"/>
      <c r="F10" s="21">
        <f>COUNTIFS(F8:F9,"x")</f>
        <v>0</v>
      </c>
      <c r="G10" s="22">
        <f>2*(COUNTIFS(G8:G9,"x"))</f>
        <v>0</v>
      </c>
      <c r="H10" s="22">
        <f>3*(COUNTIFS(H8:H9,"x"))</f>
        <v>0</v>
      </c>
      <c r="I10" s="22">
        <f>4*(COUNTIFS(I8:I9,"x"))</f>
        <v>0</v>
      </c>
      <c r="J10" s="22">
        <f>5*(COUNTIFS(J8:J9,"x"))</f>
        <v>0</v>
      </c>
      <c r="K10" s="8">
        <f>(SUM(F10:J10))/2</f>
        <v>0</v>
      </c>
    </row>
    <row r="11" spans="2:11" ht="35.1" customHeight="1" thickBot="1" x14ac:dyDescent="0.3">
      <c r="B11" s="40"/>
      <c r="C11" s="103" t="s">
        <v>22</v>
      </c>
      <c r="D11" s="59">
        <v>3</v>
      </c>
      <c r="E11" s="62" t="s">
        <v>23</v>
      </c>
      <c r="F11" s="41"/>
      <c r="G11" s="42"/>
      <c r="H11" s="42"/>
      <c r="I11" s="42"/>
      <c r="J11" s="42"/>
      <c r="K11" s="6"/>
    </row>
    <row r="12" spans="2:11" ht="35.1" customHeight="1" thickBot="1" x14ac:dyDescent="0.3">
      <c r="B12" s="40"/>
      <c r="C12" s="104"/>
      <c r="D12" s="61">
        <v>4</v>
      </c>
      <c r="E12" s="62" t="s">
        <v>24</v>
      </c>
      <c r="F12" s="4"/>
      <c r="G12" s="1"/>
      <c r="H12" s="1"/>
      <c r="I12" s="1"/>
      <c r="J12" s="1"/>
      <c r="K12" s="6"/>
    </row>
    <row r="13" spans="2:11" s="23" customFormat="1" ht="5.0999999999999996" customHeight="1" thickBot="1" x14ac:dyDescent="0.25">
      <c r="B13" s="54"/>
      <c r="C13" s="62"/>
      <c r="D13" s="63" t="s">
        <v>21</v>
      </c>
      <c r="E13" s="62"/>
      <c r="F13" s="21">
        <f>COUNTIFS(F11:F12,"x")</f>
        <v>0</v>
      </c>
      <c r="G13" s="22">
        <f>2*(COUNTIFS(G11:G12,"x"))</f>
        <v>0</v>
      </c>
      <c r="H13" s="22">
        <f>3*(COUNTIFS(H11:H12,"x"))</f>
        <v>0</v>
      </c>
      <c r="I13" s="22">
        <f>4*(COUNTIFS(I11:I12,"x"))</f>
        <v>0</v>
      </c>
      <c r="J13" s="22">
        <f>5*(COUNTIFS(J11:J12,"x"))</f>
        <v>0</v>
      </c>
      <c r="K13" s="8">
        <f>(SUM(F13:J13))/2</f>
        <v>0</v>
      </c>
    </row>
    <row r="14" spans="2:11" ht="35.1" customHeight="1" thickBot="1" x14ac:dyDescent="0.3">
      <c r="B14" s="102" t="s">
        <v>21</v>
      </c>
      <c r="C14" s="105" t="s">
        <v>25</v>
      </c>
      <c r="D14" s="59">
        <v>5</v>
      </c>
      <c r="E14" s="62" t="s">
        <v>26</v>
      </c>
      <c r="F14" s="4"/>
      <c r="G14" s="1"/>
      <c r="H14" s="1"/>
      <c r="I14" s="1"/>
      <c r="J14" s="1"/>
      <c r="K14" s="5"/>
    </row>
    <row r="15" spans="2:11" ht="35.1" customHeight="1" thickBot="1" x14ac:dyDescent="0.3">
      <c r="B15" s="102"/>
      <c r="C15" s="104"/>
      <c r="D15" s="64">
        <f>D14+1</f>
        <v>6</v>
      </c>
      <c r="E15" s="62" t="s">
        <v>27</v>
      </c>
      <c r="F15" s="4"/>
      <c r="G15" s="1"/>
      <c r="H15" s="1"/>
      <c r="I15" s="1"/>
      <c r="J15" s="1"/>
      <c r="K15" s="6"/>
    </row>
    <row r="16" spans="2:11" s="23" customFormat="1" ht="5.0999999999999996" customHeight="1" thickBot="1" x14ac:dyDescent="0.25">
      <c r="B16" s="20"/>
      <c r="C16" s="65"/>
      <c r="D16" s="63" t="s">
        <v>21</v>
      </c>
      <c r="E16" s="62"/>
      <c r="F16" s="21">
        <f>COUNTIFS(F14:F15,"x")</f>
        <v>0</v>
      </c>
      <c r="G16" s="22">
        <f>2*(COUNTIFS(G14:G15,"x"))</f>
        <v>0</v>
      </c>
      <c r="H16" s="22">
        <f>3*(COUNTIFS(H14:H15,"x"))</f>
        <v>0</v>
      </c>
      <c r="I16" s="22">
        <f>4*(COUNTIFS(I14:I15,"x"))</f>
        <v>0</v>
      </c>
      <c r="J16" s="22">
        <f>5*(COUNTIFS(J14:J15,"x"))</f>
        <v>0</v>
      </c>
      <c r="K16" s="8">
        <f>(SUM(F16:J16))/2</f>
        <v>0</v>
      </c>
    </row>
    <row r="17" spans="2:16" ht="35.1" customHeight="1" thickBot="1" x14ac:dyDescent="0.3">
      <c r="B17" s="102" t="s">
        <v>21</v>
      </c>
      <c r="C17" s="103" t="s">
        <v>28</v>
      </c>
      <c r="D17" s="64">
        <v>7</v>
      </c>
      <c r="E17" s="62" t="s">
        <v>29</v>
      </c>
      <c r="F17" s="4"/>
      <c r="G17" s="1"/>
      <c r="H17" s="1"/>
      <c r="I17" s="1"/>
      <c r="J17" s="1"/>
      <c r="K17" s="5"/>
    </row>
    <row r="18" spans="2:16" ht="35.1" customHeight="1" thickBot="1" x14ac:dyDescent="0.3">
      <c r="B18" s="102"/>
      <c r="C18" s="104"/>
      <c r="D18" s="64">
        <f>D17+1</f>
        <v>8</v>
      </c>
      <c r="E18" s="62" t="s">
        <v>30</v>
      </c>
      <c r="F18" s="4"/>
      <c r="G18" s="1"/>
      <c r="H18" s="1"/>
      <c r="I18" s="1"/>
      <c r="J18" s="1"/>
      <c r="K18" s="6"/>
    </row>
    <row r="19" spans="2:16" s="23" customFormat="1" ht="5.0999999999999996" customHeight="1" thickBot="1" x14ac:dyDescent="0.25">
      <c r="B19" s="20"/>
      <c r="C19" s="65"/>
      <c r="D19" s="63" t="s">
        <v>21</v>
      </c>
      <c r="E19" s="62"/>
      <c r="F19" s="21">
        <f>COUNTIFS(F17:F18,"x")</f>
        <v>0</v>
      </c>
      <c r="G19" s="22">
        <f>2*(COUNTIFS(G17:G18,"x"))</f>
        <v>0</v>
      </c>
      <c r="H19" s="22">
        <f>3*(COUNTIFS(H17:H18,"x"))</f>
        <v>0</v>
      </c>
      <c r="I19" s="22">
        <f>4*(COUNTIFS(I17:I18,"x"))</f>
        <v>0</v>
      </c>
      <c r="J19" s="22">
        <f>5*(COUNTIFS(J17:J18,"x"))</f>
        <v>0</v>
      </c>
      <c r="K19" s="8">
        <f>(SUM(F19:J19))/2</f>
        <v>0</v>
      </c>
    </row>
    <row r="20" spans="2:16" ht="35.1" customHeight="1" thickBot="1" x14ac:dyDescent="0.3">
      <c r="B20" s="102" t="s">
        <v>21</v>
      </c>
      <c r="C20" s="103" t="s">
        <v>31</v>
      </c>
      <c r="D20" s="64">
        <v>9</v>
      </c>
      <c r="E20" s="62" t="s">
        <v>32</v>
      </c>
      <c r="F20" s="4"/>
      <c r="G20" s="1"/>
      <c r="H20" s="1"/>
      <c r="I20" s="1"/>
      <c r="J20" s="1"/>
      <c r="K20" s="5"/>
    </row>
    <row r="21" spans="2:16" ht="35.1" customHeight="1" thickBot="1" x14ac:dyDescent="0.3">
      <c r="B21" s="102"/>
      <c r="C21" s="104"/>
      <c r="D21" s="64">
        <f>D20+1</f>
        <v>10</v>
      </c>
      <c r="E21" s="62" t="s">
        <v>33</v>
      </c>
      <c r="F21" s="43"/>
      <c r="G21" s="44"/>
      <c r="H21" s="44"/>
      <c r="I21" s="44"/>
      <c r="J21" s="44"/>
      <c r="K21" s="6"/>
    </row>
    <row r="22" spans="2:16" s="23" customFormat="1" ht="5.0999999999999996" customHeight="1" thickBot="1" x14ac:dyDescent="0.25">
      <c r="B22" s="20"/>
      <c r="C22" s="65"/>
      <c r="D22" s="63" t="s">
        <v>21</v>
      </c>
      <c r="E22" s="62"/>
      <c r="F22" s="21">
        <f>COUNTIFS(F20:F21,"x")</f>
        <v>0</v>
      </c>
      <c r="G22" s="22">
        <f>2*(COUNTIFS(G20:G21,"x"))</f>
        <v>0</v>
      </c>
      <c r="H22" s="22">
        <f>3*(COUNTIFS(H20:H21,"x"))</f>
        <v>0</v>
      </c>
      <c r="I22" s="22">
        <f>4*(COUNTIFS(I20:I21,"x"))</f>
        <v>0</v>
      </c>
      <c r="J22" s="22">
        <f>5*(COUNTIFS(J20:J21,"x"))</f>
        <v>0</v>
      </c>
      <c r="K22" s="8">
        <f>(SUM(F22:J22))/2</f>
        <v>0</v>
      </c>
    </row>
    <row r="23" spans="2:16" ht="35.1" customHeight="1" thickBot="1" x14ac:dyDescent="0.3">
      <c r="B23" s="102" t="s">
        <v>21</v>
      </c>
      <c r="C23" s="103" t="s">
        <v>34</v>
      </c>
      <c r="D23" s="64">
        <v>11</v>
      </c>
      <c r="E23" s="62" t="s">
        <v>35</v>
      </c>
      <c r="F23" s="41"/>
      <c r="G23" s="42"/>
      <c r="H23" s="42"/>
      <c r="I23" s="42"/>
      <c r="J23" s="42"/>
      <c r="K23" s="6"/>
    </row>
    <row r="24" spans="2:16" ht="54.95" customHeight="1" thickBot="1" x14ac:dyDescent="0.3">
      <c r="B24" s="102"/>
      <c r="C24" s="104"/>
      <c r="D24" s="64">
        <f>D23+1</f>
        <v>12</v>
      </c>
      <c r="E24" s="62" t="s">
        <v>36</v>
      </c>
      <c r="F24" s="43"/>
      <c r="G24" s="44"/>
      <c r="H24" s="44"/>
      <c r="I24" s="44"/>
      <c r="J24" s="44"/>
      <c r="K24" s="6"/>
    </row>
    <row r="25" spans="2:16" s="23" customFormat="1" ht="5.0999999999999996" customHeight="1" thickBot="1" x14ac:dyDescent="0.25">
      <c r="B25" s="20"/>
      <c r="C25" s="65"/>
      <c r="D25" s="63" t="s">
        <v>21</v>
      </c>
      <c r="E25" s="62"/>
      <c r="F25" s="55">
        <f>COUNTIFS(F23:F24,"x")</f>
        <v>0</v>
      </c>
      <c r="G25" s="56">
        <f>2*(COUNTIFS(G23:G24,"x"))</f>
        <v>0</v>
      </c>
      <c r="H25" s="56">
        <f>3*(COUNTIFS(H23:H24,"x"))</f>
        <v>0</v>
      </c>
      <c r="I25" s="56">
        <f>4*(COUNTIFS(I23:I24,"x"))</f>
        <v>0</v>
      </c>
      <c r="J25" s="56">
        <f>5*(COUNTIFS(J23:J24,"x"))</f>
        <v>0</v>
      </c>
      <c r="K25" s="57">
        <f>(SUM(F25:J25))/2</f>
        <v>0</v>
      </c>
    </row>
    <row r="26" spans="2:16" ht="35.1" customHeight="1" thickBot="1" x14ac:dyDescent="0.3">
      <c r="B26" s="102" t="s">
        <v>21</v>
      </c>
      <c r="C26" s="103" t="s">
        <v>37</v>
      </c>
      <c r="D26" s="64">
        <v>13</v>
      </c>
      <c r="E26" s="62" t="s">
        <v>38</v>
      </c>
      <c r="F26" s="41"/>
      <c r="G26" s="42"/>
      <c r="H26" s="42"/>
      <c r="I26" s="42"/>
      <c r="J26" s="42"/>
      <c r="K26" s="6"/>
    </row>
    <row r="27" spans="2:16" ht="35.1" customHeight="1" thickBot="1" x14ac:dyDescent="0.3">
      <c r="B27" s="102"/>
      <c r="C27" s="104"/>
      <c r="D27" s="64">
        <f>D26+1</f>
        <v>14</v>
      </c>
      <c r="E27" s="62" t="s">
        <v>39</v>
      </c>
      <c r="F27" s="4"/>
      <c r="G27" s="1"/>
      <c r="H27" s="1"/>
      <c r="I27" s="1"/>
      <c r="J27" s="1"/>
      <c r="K27" s="6"/>
    </row>
    <row r="28" spans="2:16" s="23" customFormat="1" ht="5.0999999999999996" customHeight="1" thickBot="1" x14ac:dyDescent="0.25">
      <c r="B28" s="20"/>
      <c r="C28" s="65"/>
      <c r="D28" s="63" t="s">
        <v>21</v>
      </c>
      <c r="E28" s="66"/>
      <c r="F28" s="24">
        <f>COUNTIFS(F26:F27,"x")</f>
        <v>0</v>
      </c>
      <c r="G28" s="25">
        <f>2*(COUNTIFS(G26:G27,"x"))</f>
        <v>0</v>
      </c>
      <c r="H28" s="25">
        <f>3*(COUNTIFS(H26:H27,"x"))</f>
        <v>0</v>
      </c>
      <c r="I28" s="25">
        <f>4*(COUNTIFS(I26:I27,"x"))</f>
        <v>0</v>
      </c>
      <c r="J28" s="25">
        <f>5*(COUNTIFS(J26:J27,"x"))</f>
        <v>0</v>
      </c>
      <c r="K28" s="9">
        <f>(SUM(F28:J28))/2</f>
        <v>0</v>
      </c>
    </row>
    <row r="29" spans="2:16" s="31" customFormat="1" ht="22.5" thickTop="1" thickBot="1" x14ac:dyDescent="0.4">
      <c r="B29" s="48"/>
      <c r="C29" s="67" t="s">
        <v>40</v>
      </c>
      <c r="D29" s="68"/>
      <c r="E29" s="69"/>
      <c r="F29" s="27">
        <f>COUNTIFS(F8:F27,"x")</f>
        <v>0</v>
      </c>
      <c r="G29" s="27">
        <f>2*(COUNTIFS(G8:G27,"x"))</f>
        <v>0</v>
      </c>
      <c r="H29" s="27">
        <f>3*(COUNTIFS(H8:H27,"x"))</f>
        <v>0</v>
      </c>
      <c r="I29" s="27">
        <f>4*(COUNTIFS(I8:I27,"x"))</f>
        <v>0</v>
      </c>
      <c r="J29" s="27">
        <f>5*(COUNTIFS(J8:J27,"x"))</f>
        <v>0</v>
      </c>
      <c r="K29" s="28">
        <f>(SUM(F29:J29))/14</f>
        <v>0</v>
      </c>
      <c r="L29" s="29">
        <f>F29</f>
        <v>0</v>
      </c>
      <c r="M29" s="30">
        <f>G29/2</f>
        <v>0</v>
      </c>
      <c r="N29" s="30">
        <f>H29/3</f>
        <v>0</v>
      </c>
      <c r="O29" s="30">
        <f>I29/4</f>
        <v>0</v>
      </c>
      <c r="P29" s="30">
        <f>J29/5</f>
        <v>0</v>
      </c>
    </row>
    <row r="30" spans="2:16" ht="35.1" customHeight="1" thickTop="1" thickBot="1" x14ac:dyDescent="0.3">
      <c r="B30" s="49" t="s">
        <v>7</v>
      </c>
      <c r="C30" s="100" t="s">
        <v>41</v>
      </c>
      <c r="D30" s="59">
        <v>15</v>
      </c>
      <c r="E30" s="60" t="s">
        <v>42</v>
      </c>
      <c r="F30" s="2"/>
      <c r="G30" s="3"/>
      <c r="H30" s="3"/>
      <c r="I30" s="3"/>
      <c r="J30" s="3"/>
      <c r="K30" s="7"/>
    </row>
    <row r="31" spans="2:16" ht="35.1" customHeight="1" thickBot="1" x14ac:dyDescent="0.3">
      <c r="B31" s="50"/>
      <c r="C31" s="101"/>
      <c r="D31" s="64">
        <v>16</v>
      </c>
      <c r="E31" s="62" t="s">
        <v>43</v>
      </c>
      <c r="F31" s="43"/>
      <c r="G31" s="44"/>
      <c r="H31" s="44"/>
      <c r="I31" s="44"/>
      <c r="J31" s="44"/>
      <c r="K31" s="6"/>
    </row>
    <row r="32" spans="2:16" s="23" customFormat="1" ht="5.0999999999999996" customHeight="1" thickBot="1" x14ac:dyDescent="0.25">
      <c r="B32" s="51"/>
      <c r="C32" s="70"/>
      <c r="D32" s="71" t="s">
        <v>21</v>
      </c>
      <c r="E32" s="62"/>
      <c r="F32" s="45">
        <f>COUNTIFS(F30:F31,"x")</f>
        <v>0</v>
      </c>
      <c r="G32" s="45">
        <f>2*(COUNTIFS(G30:G31,"x"))</f>
        <v>0</v>
      </c>
      <c r="H32" s="45">
        <f>3*(COUNTIFS(H30:H31,"x"))</f>
        <v>0</v>
      </c>
      <c r="I32" s="45">
        <f>4*(COUNTIFS(I30:I31,"x"))</f>
        <v>0</v>
      </c>
      <c r="J32" s="45">
        <f>5*(COUNTIFS(J30:J31,"x"))</f>
        <v>0</v>
      </c>
      <c r="K32" s="46">
        <f>(SUM(F32:J32))/2</f>
        <v>0</v>
      </c>
    </row>
    <row r="33" spans="2:11" ht="35.1" customHeight="1" thickBot="1" x14ac:dyDescent="0.3">
      <c r="B33" s="50"/>
      <c r="C33" s="107" t="s">
        <v>44</v>
      </c>
      <c r="D33" s="59">
        <v>17</v>
      </c>
      <c r="E33" s="62" t="s">
        <v>45</v>
      </c>
      <c r="F33" s="41"/>
      <c r="G33" s="42"/>
      <c r="H33" s="42"/>
      <c r="I33" s="42"/>
      <c r="J33" s="42"/>
      <c r="K33" s="6"/>
    </row>
    <row r="34" spans="2:11" ht="35.1" customHeight="1" thickBot="1" x14ac:dyDescent="0.3">
      <c r="B34" s="50"/>
      <c r="C34" s="108"/>
      <c r="D34" s="64">
        <v>18</v>
      </c>
      <c r="E34" s="62" t="s">
        <v>46</v>
      </c>
      <c r="F34" s="4"/>
      <c r="G34" s="1"/>
      <c r="H34" s="1"/>
      <c r="I34" s="1"/>
      <c r="J34" s="1"/>
      <c r="K34" s="6"/>
    </row>
    <row r="35" spans="2:11" s="23" customFormat="1" ht="5.0999999999999996" customHeight="1" thickBot="1" x14ac:dyDescent="0.25">
      <c r="B35" s="51"/>
      <c r="C35" s="70"/>
      <c r="D35" s="71" t="s">
        <v>21</v>
      </c>
      <c r="E35" s="62"/>
      <c r="F35" s="21">
        <f>COUNTIFS(F33:F34,"x")</f>
        <v>0</v>
      </c>
      <c r="G35" s="22">
        <f>2*(COUNTIFS(G33:G34,"x"))</f>
        <v>0</v>
      </c>
      <c r="H35" s="22">
        <f>3*(COUNTIFS(H33:H34,"x"))</f>
        <v>0</v>
      </c>
      <c r="I35" s="22">
        <f>4*(COUNTIFS(I33:I34,"x"))</f>
        <v>0</v>
      </c>
      <c r="J35" s="22">
        <f>5*(COUNTIFS(J33:J34,"x"))</f>
        <v>0</v>
      </c>
      <c r="K35" s="8">
        <f>(SUM(F35:J35))/2</f>
        <v>0</v>
      </c>
    </row>
    <row r="36" spans="2:11" ht="35.1" customHeight="1" thickBot="1" x14ac:dyDescent="0.3">
      <c r="B36" s="106" t="s">
        <v>21</v>
      </c>
      <c r="C36" s="72" t="s">
        <v>47</v>
      </c>
      <c r="D36" s="64">
        <v>19</v>
      </c>
      <c r="E36" s="62" t="s">
        <v>48</v>
      </c>
      <c r="F36" s="4"/>
      <c r="G36" s="1"/>
      <c r="H36" s="1"/>
      <c r="I36" s="1"/>
      <c r="J36" s="1"/>
      <c r="K36" s="5"/>
    </row>
    <row r="37" spans="2:11" ht="35.1" customHeight="1" thickBot="1" x14ac:dyDescent="0.3">
      <c r="B37" s="106"/>
      <c r="C37" s="70"/>
      <c r="D37" s="64">
        <v>20</v>
      </c>
      <c r="E37" s="62" t="s">
        <v>49</v>
      </c>
      <c r="F37" s="4"/>
      <c r="G37" s="1"/>
      <c r="H37" s="1"/>
      <c r="I37" s="1"/>
      <c r="J37" s="1"/>
      <c r="K37" s="6"/>
    </row>
    <row r="38" spans="2:11" s="23" customFormat="1" ht="5.0999999999999996" customHeight="1" thickBot="1" x14ac:dyDescent="0.25">
      <c r="B38" s="51"/>
      <c r="D38" s="71" t="s">
        <v>21</v>
      </c>
      <c r="E38" s="62"/>
      <c r="F38" s="21">
        <f>COUNTIFS(F36:F37,"x")</f>
        <v>0</v>
      </c>
      <c r="G38" s="22">
        <f>2*(COUNTIFS(G36:G37,"x"))</f>
        <v>0</v>
      </c>
      <c r="H38" s="22">
        <f>3*(COUNTIFS(H36:H37,"x"))</f>
        <v>0</v>
      </c>
      <c r="I38" s="22">
        <f>4*(COUNTIFS(I36:I37,"x"))</f>
        <v>0</v>
      </c>
      <c r="J38" s="22">
        <f>5*(COUNTIFS(J36:J37,"x"))</f>
        <v>0</v>
      </c>
      <c r="K38" s="8">
        <f>(SUM(F38:J38))/2</f>
        <v>0</v>
      </c>
    </row>
    <row r="39" spans="2:11" ht="35.1" customHeight="1" thickBot="1" x14ac:dyDescent="0.3">
      <c r="B39" s="106" t="s">
        <v>21</v>
      </c>
      <c r="C39" s="109" t="s">
        <v>50</v>
      </c>
      <c r="D39" s="64">
        <v>21</v>
      </c>
      <c r="E39" s="62" t="s">
        <v>51</v>
      </c>
      <c r="F39" s="4"/>
      <c r="G39" s="1"/>
      <c r="H39" s="1"/>
      <c r="I39" s="1"/>
      <c r="J39" s="1"/>
      <c r="K39" s="5"/>
    </row>
    <row r="40" spans="2:11" ht="35.1" customHeight="1" thickBot="1" x14ac:dyDescent="0.3">
      <c r="B40" s="106"/>
      <c r="C40" s="101"/>
      <c r="D40" s="64">
        <v>22</v>
      </c>
      <c r="E40" s="62" t="s">
        <v>52</v>
      </c>
      <c r="F40" s="4"/>
      <c r="G40" s="1"/>
      <c r="H40" s="1"/>
      <c r="I40" s="1"/>
      <c r="J40" s="1"/>
      <c r="K40" s="6"/>
    </row>
    <row r="41" spans="2:11" s="23" customFormat="1" ht="5.0999999999999996" customHeight="1" thickBot="1" x14ac:dyDescent="0.25">
      <c r="B41" s="51"/>
      <c r="D41" s="71"/>
      <c r="E41" s="62"/>
      <c r="F41" s="21">
        <f>COUNTIFS(F39:F40,"x")</f>
        <v>0</v>
      </c>
      <c r="G41" s="22">
        <f>2*(COUNTIFS(G39:G40,"x"))</f>
        <v>0</v>
      </c>
      <c r="H41" s="22">
        <f>3*(COUNTIFS(H39:H40,"x"))</f>
        <v>0</v>
      </c>
      <c r="I41" s="22">
        <f>4*(COUNTIFS(I39:I40,"x"))</f>
        <v>0</v>
      </c>
      <c r="J41" s="22">
        <f>5*(COUNTIFS(J39:J40,"x"))</f>
        <v>0</v>
      </c>
      <c r="K41" s="8">
        <f>(SUM(F41:J41))/2</f>
        <v>0</v>
      </c>
    </row>
    <row r="42" spans="2:11" ht="35.1" customHeight="1" thickBot="1" x14ac:dyDescent="0.3">
      <c r="B42" s="106" t="s">
        <v>21</v>
      </c>
      <c r="C42" s="107" t="s">
        <v>53</v>
      </c>
      <c r="D42" s="64">
        <v>23</v>
      </c>
      <c r="E42" s="62" t="s">
        <v>54</v>
      </c>
      <c r="F42" s="4"/>
      <c r="G42" s="1"/>
      <c r="H42" s="1"/>
      <c r="I42" s="1"/>
      <c r="J42" s="1"/>
      <c r="K42" s="5"/>
    </row>
    <row r="43" spans="2:11" ht="35.1" customHeight="1" thickBot="1" x14ac:dyDescent="0.3">
      <c r="B43" s="106"/>
      <c r="C43" s="108"/>
      <c r="D43" s="64">
        <v>24</v>
      </c>
      <c r="E43" s="62" t="s">
        <v>55</v>
      </c>
      <c r="F43" s="43"/>
      <c r="G43" s="44"/>
      <c r="H43" s="44"/>
      <c r="I43" s="44"/>
      <c r="J43" s="44"/>
      <c r="K43" s="6"/>
    </row>
    <row r="44" spans="2:11" s="23" customFormat="1" ht="5.0999999999999996" customHeight="1" thickBot="1" x14ac:dyDescent="0.25">
      <c r="B44" s="51"/>
      <c r="D44" s="73"/>
      <c r="E44" s="62"/>
      <c r="F44" s="21">
        <f>COUNTIFS(F42:F43,"x")</f>
        <v>0</v>
      </c>
      <c r="G44" s="22">
        <f>2*(COUNTIFS(G42:G43,"x"))</f>
        <v>0</v>
      </c>
      <c r="H44" s="22">
        <f>3*(COUNTIFS(H42:H43,"x"))</f>
        <v>0</v>
      </c>
      <c r="I44" s="22">
        <f>4*(COUNTIFS(I42:I43,"x"))</f>
        <v>0</v>
      </c>
      <c r="J44" s="22">
        <f>5*(COUNTIFS(J42:J43,"x"))</f>
        <v>0</v>
      </c>
      <c r="K44" s="8">
        <f>(SUM(F44:J44))/2</f>
        <v>0</v>
      </c>
    </row>
    <row r="45" spans="2:11" ht="44.1" customHeight="1" thickBot="1" x14ac:dyDescent="0.3">
      <c r="B45" s="106" t="s">
        <v>21</v>
      </c>
      <c r="C45" s="107" t="s">
        <v>56</v>
      </c>
      <c r="D45" s="64">
        <v>25</v>
      </c>
      <c r="E45" s="62" t="s">
        <v>57</v>
      </c>
      <c r="F45" s="41"/>
      <c r="G45" s="42"/>
      <c r="H45" s="42"/>
      <c r="I45" s="42"/>
      <c r="J45" s="42"/>
      <c r="K45" s="6"/>
    </row>
    <row r="46" spans="2:11" ht="35.1" customHeight="1" thickBot="1" x14ac:dyDescent="0.3">
      <c r="B46" s="106"/>
      <c r="C46" s="108"/>
      <c r="D46" s="64">
        <v>26</v>
      </c>
      <c r="E46" s="62" t="s">
        <v>58</v>
      </c>
      <c r="F46" s="43"/>
      <c r="G46" s="44"/>
      <c r="H46" s="44"/>
      <c r="I46" s="44"/>
      <c r="J46" s="44"/>
      <c r="K46" s="6"/>
    </row>
    <row r="47" spans="2:11" s="23" customFormat="1" ht="5.0999999999999996" customHeight="1" thickBot="1" x14ac:dyDescent="0.25">
      <c r="B47" s="51"/>
      <c r="C47" s="70"/>
      <c r="D47" s="73"/>
      <c r="E47" s="62"/>
      <c r="F47" s="45">
        <f>COUNTIFS(F45:F46,"x")</f>
        <v>0</v>
      </c>
      <c r="G47" s="45">
        <f>2*(COUNTIFS(G45:G46,"x"))</f>
        <v>0</v>
      </c>
      <c r="H47" s="45">
        <f>3*(COUNTIFS(H45:H46,"x"))</f>
        <v>0</v>
      </c>
      <c r="I47" s="45">
        <f>4*(COUNTIFS(I45:I46,"x"))</f>
        <v>0</v>
      </c>
      <c r="J47" s="45">
        <f>5*(COUNTIFS(J45:J46,"x"))</f>
        <v>0</v>
      </c>
      <c r="K47" s="46">
        <f>(SUM(F47:J47))/2</f>
        <v>0</v>
      </c>
    </row>
    <row r="48" spans="2:11" ht="35.1" customHeight="1" thickBot="1" x14ac:dyDescent="0.3">
      <c r="B48" s="106" t="s">
        <v>21</v>
      </c>
      <c r="C48" s="107" t="s">
        <v>59</v>
      </c>
      <c r="D48" s="64">
        <v>27</v>
      </c>
      <c r="E48" s="62" t="s">
        <v>60</v>
      </c>
      <c r="F48" s="41"/>
      <c r="G48" s="42"/>
      <c r="H48" s="42"/>
      <c r="I48" s="42"/>
      <c r="J48" s="42"/>
      <c r="K48" s="6"/>
    </row>
    <row r="49" spans="2:30" ht="35.1" customHeight="1" thickBot="1" x14ac:dyDescent="0.3">
      <c r="B49" s="106"/>
      <c r="C49" s="108"/>
      <c r="D49" s="64">
        <v>28</v>
      </c>
      <c r="E49" s="62" t="s">
        <v>61</v>
      </c>
      <c r="F49" s="4"/>
      <c r="G49" s="1"/>
      <c r="H49" s="1"/>
      <c r="I49" s="1"/>
      <c r="J49" s="1"/>
      <c r="K49" s="6"/>
    </row>
    <row r="50" spans="2:30" s="23" customFormat="1" ht="5.0999999999999996" customHeight="1" thickBot="1" x14ac:dyDescent="0.25">
      <c r="B50" s="51"/>
      <c r="C50" s="85"/>
      <c r="D50" s="73"/>
      <c r="E50" s="66"/>
      <c r="F50" s="24">
        <f>COUNTIFS(F48:F49,"x")</f>
        <v>0</v>
      </c>
      <c r="G50" s="25">
        <f>2*(COUNTIFS(G48:G49,"x"))</f>
        <v>0</v>
      </c>
      <c r="H50" s="25">
        <f>3*(COUNTIFS(H48:H49,"x"))</f>
        <v>0</v>
      </c>
      <c r="I50" s="25">
        <f>4*(COUNTIFS(I48:I49,"x"))</f>
        <v>0</v>
      </c>
      <c r="J50" s="25">
        <f>5*(COUNTIFS(J48:J49,"x"))</f>
        <v>0</v>
      </c>
      <c r="K50" s="9">
        <f>(SUM(F50:J50))/2</f>
        <v>0</v>
      </c>
    </row>
    <row r="51" spans="2:30" s="31" customFormat="1" ht="22.5" thickTop="1" thickBot="1" x14ac:dyDescent="0.4">
      <c r="B51" s="52"/>
      <c r="C51" s="86" t="s">
        <v>40</v>
      </c>
      <c r="D51" s="84"/>
      <c r="E51" s="83"/>
      <c r="F51" s="27">
        <f>COUNTIFS(F30:F49,"x")</f>
        <v>0</v>
      </c>
      <c r="G51" s="27">
        <f>2*(COUNTIFS(G30:G49,"x"))</f>
        <v>0</v>
      </c>
      <c r="H51" s="27">
        <f>3*(COUNTIFS(H30:H49,"x"))</f>
        <v>0</v>
      </c>
      <c r="I51" s="27">
        <f>4*(COUNTIFS(I30:I49,"x"))</f>
        <v>0</v>
      </c>
      <c r="J51" s="27">
        <f>5*(COUNTIFS(J30:J49,"x"))</f>
        <v>0</v>
      </c>
      <c r="K51" s="28">
        <f>(SUM(F51:J51))/14</f>
        <v>0</v>
      </c>
      <c r="L51" s="29">
        <f>F51</f>
        <v>0</v>
      </c>
      <c r="M51" s="30">
        <f>G51/2</f>
        <v>0</v>
      </c>
      <c r="N51" s="30">
        <f>H51/3</f>
        <v>0</v>
      </c>
      <c r="O51" s="30">
        <f>I51/4</f>
        <v>0</v>
      </c>
      <c r="P51" s="30">
        <f>J51/5</f>
        <v>0</v>
      </c>
    </row>
    <row r="52" spans="2:30" s="23" customFormat="1" ht="5.0999999999999996" customHeight="1" thickBot="1" x14ac:dyDescent="0.3">
      <c r="B52" s="48"/>
      <c r="AD52" s="10"/>
    </row>
    <row r="53" spans="2:30" ht="35.1" customHeight="1" thickTop="1" thickBot="1" x14ac:dyDescent="0.3">
      <c r="B53" s="53" t="s">
        <v>62</v>
      </c>
      <c r="C53" s="72" t="s">
        <v>63</v>
      </c>
      <c r="D53" s="74">
        <v>29</v>
      </c>
      <c r="E53" s="60" t="s">
        <v>64</v>
      </c>
      <c r="F53" s="2"/>
      <c r="G53" s="3"/>
      <c r="H53" s="3"/>
      <c r="I53" s="3"/>
      <c r="J53" s="3"/>
      <c r="K53" s="7"/>
    </row>
    <row r="54" spans="2:30" ht="35.1" customHeight="1" thickBot="1" x14ac:dyDescent="0.3">
      <c r="B54" s="50"/>
      <c r="C54" s="70" t="s">
        <v>65</v>
      </c>
      <c r="D54" s="75">
        <v>30</v>
      </c>
      <c r="E54" s="62" t="s">
        <v>66</v>
      </c>
      <c r="F54" s="43"/>
      <c r="G54" s="44"/>
      <c r="H54" s="44"/>
      <c r="I54" s="44"/>
      <c r="J54" s="44"/>
      <c r="K54" s="6"/>
    </row>
    <row r="55" spans="2:30" s="23" customFormat="1" ht="5.0999999999999996" customHeight="1" thickBot="1" x14ac:dyDescent="0.25">
      <c r="B55" s="51"/>
      <c r="C55" s="76"/>
      <c r="D55" s="71" t="s">
        <v>21</v>
      </c>
      <c r="E55" s="62"/>
      <c r="F55" s="45">
        <f>COUNTIFS(F53:F54,"x")</f>
        <v>0</v>
      </c>
      <c r="G55" s="45">
        <f>2*(COUNTIFS(G53:G54,"x"))</f>
        <v>0</v>
      </c>
      <c r="H55" s="45">
        <f>3*(COUNTIFS(H53:H54,"x"))</f>
        <v>0</v>
      </c>
      <c r="I55" s="45">
        <f>4*(COUNTIFS(I53:I54,"x"))</f>
        <v>0</v>
      </c>
      <c r="J55" s="45">
        <f>5*(COUNTIFS(J53:J54,"x"))</f>
        <v>0</v>
      </c>
      <c r="K55" s="46">
        <f>(SUM(F55:J55))/2</f>
        <v>0</v>
      </c>
    </row>
    <row r="56" spans="2:30" ht="35.1" customHeight="1" thickBot="1" x14ac:dyDescent="0.3">
      <c r="B56" s="50"/>
      <c r="C56" s="109" t="s">
        <v>67</v>
      </c>
      <c r="D56" s="74">
        <v>31</v>
      </c>
      <c r="E56" s="62" t="s">
        <v>68</v>
      </c>
      <c r="F56" s="41"/>
      <c r="G56" s="42"/>
      <c r="H56" s="42"/>
      <c r="I56" s="42"/>
      <c r="J56" s="42"/>
      <c r="K56" s="6"/>
    </row>
    <row r="57" spans="2:30" ht="35.1" customHeight="1" thickBot="1" x14ac:dyDescent="0.3">
      <c r="B57" s="50"/>
      <c r="C57" s="101"/>
      <c r="D57" s="75">
        <v>32</v>
      </c>
      <c r="E57" s="62" t="s">
        <v>69</v>
      </c>
      <c r="F57" s="4"/>
      <c r="G57" s="1"/>
      <c r="H57" s="1"/>
      <c r="I57" s="1"/>
      <c r="J57" s="1"/>
      <c r="K57" s="6"/>
    </row>
    <row r="58" spans="2:30" s="23" customFormat="1" ht="5.0999999999999996" customHeight="1" thickBot="1" x14ac:dyDescent="0.25">
      <c r="B58" s="51"/>
      <c r="C58" s="77"/>
      <c r="D58" s="71" t="s">
        <v>21</v>
      </c>
      <c r="E58" s="62"/>
      <c r="F58" s="21">
        <f>COUNTIFS(F56:F57,"x")</f>
        <v>0</v>
      </c>
      <c r="G58" s="22">
        <f>2*(COUNTIFS(G56:G57,"x"))</f>
        <v>0</v>
      </c>
      <c r="H58" s="22">
        <f>3*(COUNTIFS(H56:H57,"x"))</f>
        <v>0</v>
      </c>
      <c r="I58" s="22">
        <f>4*(COUNTIFS(I56:I57,"x"))</f>
        <v>0</v>
      </c>
      <c r="J58" s="22">
        <f>5*(COUNTIFS(J56:J57,"x"))</f>
        <v>0</v>
      </c>
      <c r="K58" s="8">
        <f>(SUM(F58:J58))/2</f>
        <v>0</v>
      </c>
    </row>
    <row r="59" spans="2:30" ht="35.1" customHeight="1" thickBot="1" x14ac:dyDescent="0.3">
      <c r="B59" s="106" t="s">
        <v>21</v>
      </c>
      <c r="C59" s="109" t="s">
        <v>70</v>
      </c>
      <c r="D59" s="75">
        <v>33</v>
      </c>
      <c r="E59" s="62" t="s">
        <v>71</v>
      </c>
      <c r="F59" s="4"/>
      <c r="G59" s="1"/>
      <c r="H59" s="1"/>
      <c r="I59" s="1"/>
      <c r="J59" s="1"/>
      <c r="K59" s="5"/>
    </row>
    <row r="60" spans="2:30" ht="35.1" customHeight="1" thickBot="1" x14ac:dyDescent="0.3">
      <c r="B60" s="106"/>
      <c r="C60" s="101"/>
      <c r="D60" s="75">
        <f>D59+1</f>
        <v>34</v>
      </c>
      <c r="E60" s="62" t="s">
        <v>72</v>
      </c>
      <c r="F60" s="4"/>
      <c r="G60" s="1"/>
      <c r="H60" s="1"/>
      <c r="I60" s="1"/>
      <c r="J60" s="1"/>
      <c r="K60" s="6"/>
    </row>
    <row r="61" spans="2:30" s="23" customFormat="1" ht="5.0999999999999996" customHeight="1" thickBot="1" x14ac:dyDescent="0.25">
      <c r="B61" s="51"/>
      <c r="C61" s="77"/>
      <c r="D61" s="71" t="s">
        <v>21</v>
      </c>
      <c r="E61" s="62"/>
      <c r="F61" s="21">
        <f>COUNTIFS(F59:F60,"x")</f>
        <v>0</v>
      </c>
      <c r="G61" s="22">
        <f>2*(COUNTIFS(G59:G60,"x"))</f>
        <v>0</v>
      </c>
      <c r="H61" s="22">
        <f>3*(COUNTIFS(H59:H60,"x"))</f>
        <v>0</v>
      </c>
      <c r="I61" s="22">
        <f>4*(COUNTIFS(I59:I60,"x"))</f>
        <v>0</v>
      </c>
      <c r="J61" s="22">
        <f>5*(COUNTIFS(J59:J60,"x"))</f>
        <v>0</v>
      </c>
      <c r="K61" s="8">
        <f>(SUM(F61:J61))/2</f>
        <v>0</v>
      </c>
    </row>
    <row r="62" spans="2:30" ht="35.1" customHeight="1" thickBot="1" x14ac:dyDescent="0.3">
      <c r="B62" s="106" t="s">
        <v>21</v>
      </c>
      <c r="C62" s="72" t="s">
        <v>73</v>
      </c>
      <c r="D62" s="75">
        <v>35</v>
      </c>
      <c r="E62" s="62" t="s">
        <v>74</v>
      </c>
      <c r="F62" s="4"/>
      <c r="G62" s="1"/>
      <c r="H62" s="1"/>
      <c r="I62" s="1"/>
      <c r="J62" s="1"/>
      <c r="K62" s="5"/>
    </row>
    <row r="63" spans="2:30" ht="35.1" customHeight="1" thickBot="1" x14ac:dyDescent="0.3">
      <c r="B63" s="106"/>
      <c r="C63" s="70"/>
      <c r="D63" s="75">
        <f>D62+1</f>
        <v>36</v>
      </c>
      <c r="E63" s="62" t="s">
        <v>75</v>
      </c>
      <c r="F63" s="4"/>
      <c r="G63" s="1"/>
      <c r="H63" s="1"/>
      <c r="I63" s="1"/>
      <c r="J63" s="1"/>
      <c r="K63" s="6"/>
    </row>
    <row r="64" spans="2:30" s="23" customFormat="1" ht="5.0999999999999996" customHeight="1" thickBot="1" x14ac:dyDescent="0.25">
      <c r="B64" s="51"/>
      <c r="C64" s="47"/>
      <c r="D64" s="71"/>
      <c r="E64" s="62"/>
      <c r="F64" s="21">
        <f>COUNTIFS(F62:F63,"x")</f>
        <v>0</v>
      </c>
      <c r="G64" s="22">
        <f>2*(COUNTIFS(G62:G63,"x"))</f>
        <v>0</v>
      </c>
      <c r="H64" s="22">
        <f>3*(COUNTIFS(H62:H63,"x"))</f>
        <v>0</v>
      </c>
      <c r="I64" s="22">
        <f>4*(COUNTIFS(I62:I63,"x"))</f>
        <v>0</v>
      </c>
      <c r="J64" s="22">
        <f>5*(COUNTIFS(J62:J63,"x"))</f>
        <v>0</v>
      </c>
      <c r="K64" s="8">
        <f>(SUM(F64:J64))/2</f>
        <v>0</v>
      </c>
    </row>
    <row r="65" spans="2:16" ht="35.1" customHeight="1" thickBot="1" x14ac:dyDescent="0.3">
      <c r="B65" s="106" t="s">
        <v>21</v>
      </c>
      <c r="C65" s="107" t="s">
        <v>76</v>
      </c>
      <c r="D65" s="75">
        <v>37</v>
      </c>
      <c r="E65" s="62" t="s">
        <v>77</v>
      </c>
      <c r="F65" s="4"/>
      <c r="G65" s="1"/>
      <c r="H65" s="1"/>
      <c r="I65" s="1"/>
      <c r="J65" s="1"/>
      <c r="K65" s="5"/>
    </row>
    <row r="66" spans="2:16" ht="35.1" customHeight="1" thickBot="1" x14ac:dyDescent="0.3">
      <c r="B66" s="106"/>
      <c r="C66" s="108"/>
      <c r="D66" s="75">
        <f>D65+1</f>
        <v>38</v>
      </c>
      <c r="E66" s="62" t="s">
        <v>78</v>
      </c>
      <c r="F66" s="43"/>
      <c r="G66" s="44"/>
      <c r="H66" s="44"/>
      <c r="I66" s="44"/>
      <c r="J66" s="44"/>
      <c r="K66" s="6"/>
    </row>
    <row r="67" spans="2:16" s="23" customFormat="1" ht="5.0999999999999996" customHeight="1" thickBot="1" x14ac:dyDescent="0.25">
      <c r="B67" s="51"/>
      <c r="C67" s="47"/>
      <c r="D67" s="73"/>
      <c r="E67" s="62"/>
      <c r="F67" s="21">
        <f>COUNTIFS(F65:F66,"x")</f>
        <v>0</v>
      </c>
      <c r="G67" s="22">
        <f>2*(COUNTIFS(G65:G66,"x"))</f>
        <v>0</v>
      </c>
      <c r="H67" s="22">
        <f>3*(COUNTIFS(H65:H66,"x"))</f>
        <v>0</v>
      </c>
      <c r="I67" s="22">
        <f>4*(COUNTIFS(I65:I66,"x"))</f>
        <v>0</v>
      </c>
      <c r="J67" s="22">
        <f>5*(COUNTIFS(J65:J66,"x"))</f>
        <v>0</v>
      </c>
      <c r="K67" s="8">
        <f>(SUM(F67:J67))/2</f>
        <v>0</v>
      </c>
    </row>
    <row r="68" spans="2:16" ht="45" customHeight="1" thickBot="1" x14ac:dyDescent="0.3">
      <c r="B68" s="106" t="s">
        <v>21</v>
      </c>
      <c r="C68" s="109" t="s">
        <v>79</v>
      </c>
      <c r="D68" s="75">
        <v>39</v>
      </c>
      <c r="E68" s="62" t="s">
        <v>80</v>
      </c>
      <c r="F68" s="41"/>
      <c r="G68" s="42"/>
      <c r="H68" s="42"/>
      <c r="I68" s="42"/>
      <c r="J68" s="42"/>
      <c r="K68" s="6"/>
    </row>
    <row r="69" spans="2:16" ht="35.1" customHeight="1" thickBot="1" x14ac:dyDescent="0.3">
      <c r="B69" s="106"/>
      <c r="C69" s="101"/>
      <c r="D69" s="75">
        <f>D68+1</f>
        <v>40</v>
      </c>
      <c r="E69" s="62" t="s">
        <v>81</v>
      </c>
      <c r="F69" s="43"/>
      <c r="G69" s="44"/>
      <c r="H69" s="44"/>
      <c r="I69" s="44"/>
      <c r="J69" s="44"/>
      <c r="K69" s="6"/>
    </row>
    <row r="70" spans="2:16" s="23" customFormat="1" ht="5.0999999999999996" customHeight="1" thickBot="1" x14ac:dyDescent="0.25">
      <c r="B70" s="51"/>
      <c r="C70" s="77"/>
      <c r="D70" s="73"/>
      <c r="E70" s="62"/>
      <c r="F70" s="45">
        <f>COUNTIFS(F68:F69,"x")</f>
        <v>0</v>
      </c>
      <c r="G70" s="45">
        <f>2*(COUNTIFS(G68:G69,"x"))</f>
        <v>0</v>
      </c>
      <c r="H70" s="45">
        <f>3*(COUNTIFS(H68:H69,"x"))</f>
        <v>0</v>
      </c>
      <c r="I70" s="45">
        <f>4*(COUNTIFS(I68:I69,"x"))</f>
        <v>0</v>
      </c>
      <c r="J70" s="45">
        <f>5*(COUNTIFS(J68:J69,"x"))</f>
        <v>0</v>
      </c>
      <c r="K70" s="46">
        <f>(SUM(F70:J70))/2</f>
        <v>0</v>
      </c>
    </row>
    <row r="71" spans="2:16" ht="35.1" customHeight="1" thickBot="1" x14ac:dyDescent="0.3">
      <c r="B71" s="106" t="s">
        <v>21</v>
      </c>
      <c r="C71" s="109" t="s">
        <v>82</v>
      </c>
      <c r="D71" s="75">
        <v>41</v>
      </c>
      <c r="E71" s="62" t="s">
        <v>83</v>
      </c>
      <c r="F71" s="41"/>
      <c r="G71" s="42"/>
      <c r="H71" s="42"/>
      <c r="I71" s="42"/>
      <c r="J71" s="42"/>
      <c r="K71" s="6"/>
    </row>
    <row r="72" spans="2:16" ht="47.1" customHeight="1" thickBot="1" x14ac:dyDescent="0.3">
      <c r="B72" s="106"/>
      <c r="C72" s="101"/>
      <c r="D72" s="75">
        <f>D71+1</f>
        <v>42</v>
      </c>
      <c r="E72" s="62" t="s">
        <v>84</v>
      </c>
      <c r="F72" s="4"/>
      <c r="G72" s="1"/>
      <c r="H72" s="1"/>
      <c r="I72" s="1"/>
      <c r="J72" s="1"/>
      <c r="K72" s="6"/>
    </row>
    <row r="73" spans="2:16" s="23" customFormat="1" ht="5.0999999999999996" customHeight="1" thickBot="1" x14ac:dyDescent="0.25">
      <c r="B73" s="51"/>
      <c r="C73" s="82"/>
      <c r="D73" s="73"/>
      <c r="E73" s="66"/>
      <c r="F73" s="24">
        <f>COUNTIFS(F71:F72,"x")</f>
        <v>0</v>
      </c>
      <c r="G73" s="25">
        <f>2*(COUNTIFS(G71:G72,"x"))</f>
        <v>0</v>
      </c>
      <c r="H73" s="25">
        <f>3*(COUNTIFS(H71:H72,"x"))</f>
        <v>0</v>
      </c>
      <c r="I73" s="25">
        <f>4*(COUNTIFS(I71:I72,"x"))</f>
        <v>0</v>
      </c>
      <c r="J73" s="25">
        <f>5*(COUNTIFS(J71:J72,"x"))</f>
        <v>0</v>
      </c>
      <c r="K73" s="9">
        <f>(SUM(F73:J73))/2</f>
        <v>0</v>
      </c>
    </row>
    <row r="74" spans="2:16" s="31" customFormat="1" ht="22.5" thickTop="1" thickBot="1" x14ac:dyDescent="0.4">
      <c r="B74" s="52"/>
      <c r="C74" s="83" t="s">
        <v>40</v>
      </c>
      <c r="D74" s="84"/>
      <c r="E74" s="83"/>
      <c r="F74" s="27">
        <f>COUNTIFS(F53:F72,"x")</f>
        <v>0</v>
      </c>
      <c r="G74" s="27">
        <f>2*(COUNTIFS(G53:G72,"x"))</f>
        <v>0</v>
      </c>
      <c r="H74" s="27">
        <f>3*(COUNTIFS(H53:H72,"x"))</f>
        <v>0</v>
      </c>
      <c r="I74" s="27">
        <f>4*(COUNTIFS(I53:I72,"x"))</f>
        <v>0</v>
      </c>
      <c r="J74" s="27">
        <f>5*(COUNTIFS(J53:J72,"x"))</f>
        <v>0</v>
      </c>
      <c r="K74" s="28">
        <f>(SUM(F74:J74))/14</f>
        <v>0</v>
      </c>
      <c r="L74" s="29">
        <f>F74</f>
        <v>0</v>
      </c>
      <c r="M74" s="30">
        <f>G74/2</f>
        <v>0</v>
      </c>
      <c r="N74" s="30">
        <f>H74/3</f>
        <v>0</v>
      </c>
      <c r="O74" s="30">
        <f>I74/4</f>
        <v>0</v>
      </c>
      <c r="P74" s="30">
        <f>J74/5</f>
        <v>0</v>
      </c>
    </row>
    <row r="75" spans="2:16" ht="35.1" customHeight="1" thickTop="1" thickBot="1" x14ac:dyDescent="0.3">
      <c r="B75" s="40" t="s">
        <v>9</v>
      </c>
      <c r="C75" s="111" t="s">
        <v>85</v>
      </c>
      <c r="D75" s="59">
        <v>43</v>
      </c>
      <c r="E75" s="60" t="s">
        <v>86</v>
      </c>
      <c r="F75" s="2"/>
      <c r="G75" s="3"/>
      <c r="H75" s="3"/>
      <c r="I75" s="3"/>
      <c r="J75" s="3"/>
      <c r="K75" s="7"/>
    </row>
    <row r="76" spans="2:16" ht="35.1" customHeight="1" thickBot="1" x14ac:dyDescent="0.3">
      <c r="B76" s="40"/>
      <c r="C76" s="104"/>
      <c r="D76" s="64">
        <f>D75+1</f>
        <v>44</v>
      </c>
      <c r="E76" s="62" t="s">
        <v>87</v>
      </c>
      <c r="F76" s="43"/>
      <c r="G76" s="44"/>
      <c r="H76" s="44"/>
      <c r="I76" s="44"/>
      <c r="J76" s="44"/>
      <c r="K76" s="6"/>
    </row>
    <row r="77" spans="2:16" s="23" customFormat="1" ht="5.0999999999999996" customHeight="1" thickBot="1" x14ac:dyDescent="0.25">
      <c r="B77" s="20"/>
      <c r="C77" s="62"/>
      <c r="D77" s="71" t="s">
        <v>21</v>
      </c>
      <c r="E77" s="62"/>
      <c r="F77" s="45">
        <f>COUNTIFS(F75:F76,"x")</f>
        <v>0</v>
      </c>
      <c r="G77" s="45">
        <f>2*(COUNTIFS(G75:G76,"x"))</f>
        <v>0</v>
      </c>
      <c r="H77" s="45">
        <f>3*(COUNTIFS(H75:H76,"x"))</f>
        <v>0</v>
      </c>
      <c r="I77" s="45">
        <f>4*(COUNTIFS(I75:I76,"x"))</f>
        <v>0</v>
      </c>
      <c r="J77" s="45">
        <f>5*(COUNTIFS(J75:J76,"x"))</f>
        <v>0</v>
      </c>
      <c r="K77" s="46">
        <f>(SUM(F77:J77))/2</f>
        <v>0</v>
      </c>
    </row>
    <row r="78" spans="2:16" ht="35.1" customHeight="1" thickBot="1" x14ac:dyDescent="0.3">
      <c r="B78" s="40"/>
      <c r="C78" s="103" t="s">
        <v>88</v>
      </c>
      <c r="D78" s="59">
        <v>45</v>
      </c>
      <c r="E78" s="62" t="s">
        <v>89</v>
      </c>
      <c r="F78" s="41"/>
      <c r="G78" s="42"/>
      <c r="H78" s="42"/>
      <c r="I78" s="42"/>
      <c r="J78" s="42"/>
      <c r="K78" s="6"/>
    </row>
    <row r="79" spans="2:16" ht="35.1" customHeight="1" thickBot="1" x14ac:dyDescent="0.3">
      <c r="B79" s="40"/>
      <c r="C79" s="104"/>
      <c r="D79" s="64">
        <v>46</v>
      </c>
      <c r="E79" s="62" t="s">
        <v>90</v>
      </c>
      <c r="F79" s="4"/>
      <c r="G79" s="1"/>
      <c r="H79" s="1"/>
      <c r="I79" s="1"/>
      <c r="J79" s="1"/>
      <c r="K79" s="6"/>
    </row>
    <row r="80" spans="2:16" s="23" customFormat="1" ht="5.0999999999999996" customHeight="1" thickBot="1" x14ac:dyDescent="0.25">
      <c r="B80" s="20"/>
      <c r="C80" s="62"/>
      <c r="D80" s="71" t="s">
        <v>21</v>
      </c>
      <c r="E80" s="62"/>
      <c r="F80" s="21">
        <f>COUNTIFS(F78:F79,"x")</f>
        <v>0</v>
      </c>
      <c r="G80" s="22">
        <f>2*(COUNTIFS(G78:G79,"x"))</f>
        <v>0</v>
      </c>
      <c r="H80" s="22">
        <f>3*(COUNTIFS(H78:H79,"x"))</f>
        <v>0</v>
      </c>
      <c r="I80" s="22">
        <f>4*(COUNTIFS(I78:I79,"x"))</f>
        <v>0</v>
      </c>
      <c r="J80" s="22">
        <f>5*(COUNTIFS(J78:J79,"x"))</f>
        <v>0</v>
      </c>
      <c r="K80" s="8">
        <f>(SUM(F80:J80))/2</f>
        <v>0</v>
      </c>
    </row>
    <row r="81" spans="2:16" ht="74.099999999999994" customHeight="1" thickBot="1" x14ac:dyDescent="0.3">
      <c r="B81" s="110" t="s">
        <v>21</v>
      </c>
      <c r="C81" s="87" t="s">
        <v>91</v>
      </c>
      <c r="D81" s="75">
        <v>47</v>
      </c>
      <c r="E81" s="78" t="s">
        <v>92</v>
      </c>
      <c r="F81" s="4"/>
      <c r="G81" s="1"/>
      <c r="H81" s="1"/>
      <c r="I81" s="1"/>
      <c r="J81" s="1"/>
      <c r="K81" s="5"/>
    </row>
    <row r="82" spans="2:16" ht="42.95" customHeight="1" thickBot="1" x14ac:dyDescent="0.3">
      <c r="B82" s="110"/>
      <c r="C82" s="58"/>
      <c r="D82" s="75">
        <f>D81+1</f>
        <v>48</v>
      </c>
      <c r="E82" s="60" t="s">
        <v>93</v>
      </c>
      <c r="F82" s="4"/>
      <c r="G82" s="1"/>
      <c r="H82" s="1"/>
      <c r="I82" s="1"/>
      <c r="J82" s="1"/>
      <c r="K82" s="6"/>
    </row>
    <row r="83" spans="2:16" s="23" customFormat="1" ht="5.0999999999999996" customHeight="1" thickBot="1" x14ac:dyDescent="0.25">
      <c r="B83" s="20"/>
      <c r="C83" s="88"/>
      <c r="D83" s="71" t="s">
        <v>21</v>
      </c>
      <c r="E83" s="62"/>
      <c r="F83" s="21">
        <f>COUNTIFS(F81:F82,"x")</f>
        <v>0</v>
      </c>
      <c r="G83" s="22">
        <f>2*(COUNTIFS(G81:G82,"x"))</f>
        <v>0</v>
      </c>
      <c r="H83" s="22">
        <f>3*(COUNTIFS(H81:H82,"x"))</f>
        <v>0</v>
      </c>
      <c r="I83" s="22">
        <f>4*(COUNTIFS(I81:I82,"x"))</f>
        <v>0</v>
      </c>
      <c r="J83" s="22">
        <f>5*(COUNTIFS(J81:J82,"x"))</f>
        <v>0</v>
      </c>
      <c r="K83" s="8">
        <f>(SUM(F83:J83))/2</f>
        <v>0</v>
      </c>
    </row>
    <row r="84" spans="2:16" ht="35.1" customHeight="1" thickBot="1" x14ac:dyDescent="0.3">
      <c r="B84" s="102" t="s">
        <v>21</v>
      </c>
      <c r="C84" s="103" t="s">
        <v>94</v>
      </c>
      <c r="D84" s="64">
        <v>49</v>
      </c>
      <c r="E84" s="62" t="s">
        <v>95</v>
      </c>
      <c r="F84" s="4"/>
      <c r="G84" s="1"/>
      <c r="H84" s="1"/>
      <c r="I84" s="1"/>
      <c r="J84" s="1"/>
      <c r="K84" s="5"/>
    </row>
    <row r="85" spans="2:16" ht="35.1" customHeight="1" thickBot="1" x14ac:dyDescent="0.3">
      <c r="B85" s="102"/>
      <c r="C85" s="104"/>
      <c r="D85" s="64">
        <f>D84+1</f>
        <v>50</v>
      </c>
      <c r="E85" s="62" t="s">
        <v>96</v>
      </c>
      <c r="F85" s="4"/>
      <c r="G85" s="1"/>
      <c r="H85" s="1"/>
      <c r="I85" s="1"/>
      <c r="J85" s="1"/>
      <c r="K85" s="6"/>
    </row>
    <row r="86" spans="2:16" s="23" customFormat="1" ht="5.0999999999999996" customHeight="1" thickBot="1" x14ac:dyDescent="0.25">
      <c r="B86" s="20"/>
      <c r="D86" s="71"/>
      <c r="E86" s="62"/>
      <c r="F86" s="21">
        <f>COUNTIFS(F84:F85,"x")</f>
        <v>0</v>
      </c>
      <c r="G86" s="22">
        <f>2*(COUNTIFS(G84:G85,"x"))</f>
        <v>0</v>
      </c>
      <c r="H86" s="22">
        <f>3*(COUNTIFS(H84:H85,"x"))</f>
        <v>0</v>
      </c>
      <c r="I86" s="22">
        <f>4*(COUNTIFS(I84:I85,"x"))</f>
        <v>0</v>
      </c>
      <c r="J86" s="22">
        <f>5*(COUNTIFS(J84:J85,"x"))</f>
        <v>0</v>
      </c>
      <c r="K86" s="8">
        <f>(SUM(F86:J86))/2</f>
        <v>0</v>
      </c>
    </row>
    <row r="87" spans="2:16" ht="36.950000000000003" customHeight="1" thickBot="1" x14ac:dyDescent="0.3">
      <c r="B87" s="102" t="s">
        <v>21</v>
      </c>
      <c r="C87" s="103" t="s">
        <v>97</v>
      </c>
      <c r="D87" s="64">
        <v>51</v>
      </c>
      <c r="E87" s="62" t="s">
        <v>98</v>
      </c>
      <c r="F87" s="4"/>
      <c r="G87" s="1"/>
      <c r="H87" s="1"/>
      <c r="I87" s="1"/>
      <c r="J87" s="1"/>
      <c r="K87" s="5"/>
    </row>
    <row r="88" spans="2:16" ht="24.95" customHeight="1" thickBot="1" x14ac:dyDescent="0.3">
      <c r="B88" s="102"/>
      <c r="C88" s="104"/>
      <c r="D88" s="64">
        <f>D87+1</f>
        <v>52</v>
      </c>
      <c r="E88" s="62" t="s">
        <v>99</v>
      </c>
      <c r="F88" s="43"/>
      <c r="G88" s="44"/>
      <c r="H88" s="44"/>
      <c r="I88" s="44"/>
      <c r="J88" s="44"/>
      <c r="K88" s="6"/>
    </row>
    <row r="89" spans="2:16" s="23" customFormat="1" ht="5.0999999999999996" customHeight="1" thickBot="1" x14ac:dyDescent="0.25">
      <c r="B89" s="20"/>
      <c r="C89" s="62"/>
      <c r="D89" s="73"/>
      <c r="E89" s="62"/>
      <c r="F89" s="21">
        <f>COUNTIFS(F87:F88,"x")</f>
        <v>0</v>
      </c>
      <c r="G89" s="22">
        <f>2*(COUNTIFS(G87:G88,"x"))</f>
        <v>0</v>
      </c>
      <c r="H89" s="22">
        <f>3*(COUNTIFS(H87:H88,"x"))</f>
        <v>0</v>
      </c>
      <c r="I89" s="22">
        <f>4*(COUNTIFS(I87:I88,"x"))</f>
        <v>0</v>
      </c>
      <c r="J89" s="22">
        <f>5*(COUNTIFS(J87:J88,"x"))</f>
        <v>0</v>
      </c>
      <c r="K89" s="8">
        <f>(SUM(F89:J89))/2</f>
        <v>0</v>
      </c>
    </row>
    <row r="90" spans="2:16" ht="35.1" customHeight="1" thickBot="1" x14ac:dyDescent="0.3">
      <c r="B90" s="102" t="s">
        <v>21</v>
      </c>
      <c r="C90" s="103" t="s">
        <v>100</v>
      </c>
      <c r="D90" s="64">
        <v>53</v>
      </c>
      <c r="E90" s="62" t="s">
        <v>101</v>
      </c>
      <c r="F90" s="41"/>
      <c r="G90" s="42"/>
      <c r="H90" s="42"/>
      <c r="I90" s="42"/>
      <c r="J90" s="42"/>
      <c r="K90" s="6"/>
    </row>
    <row r="91" spans="2:16" ht="35.1" customHeight="1" thickBot="1" x14ac:dyDescent="0.3">
      <c r="B91" s="102"/>
      <c r="C91" s="104"/>
      <c r="D91" s="64">
        <f>D90+1</f>
        <v>54</v>
      </c>
      <c r="E91" s="62" t="s">
        <v>102</v>
      </c>
      <c r="F91" s="43"/>
      <c r="G91" s="44"/>
      <c r="H91" s="44"/>
      <c r="I91" s="44"/>
      <c r="J91" s="44"/>
      <c r="K91" s="6"/>
    </row>
    <row r="92" spans="2:16" s="23" customFormat="1" ht="5.0999999999999996" customHeight="1" thickBot="1" x14ac:dyDescent="0.25">
      <c r="B92" s="20"/>
      <c r="C92" s="62"/>
      <c r="D92" s="73"/>
      <c r="E92" s="62"/>
      <c r="F92" s="45">
        <f>COUNTIFS(F90:F91,"x")</f>
        <v>0</v>
      </c>
      <c r="G92" s="45">
        <f>2*(COUNTIFS(G90:G91,"x"))</f>
        <v>0</v>
      </c>
      <c r="H92" s="45">
        <f>3*(COUNTIFS(H90:H91,"x"))</f>
        <v>0</v>
      </c>
      <c r="I92" s="45">
        <f>4*(COUNTIFS(I90:I91,"x"))</f>
        <v>0</v>
      </c>
      <c r="J92" s="45">
        <f>5*(COUNTIFS(J90:J91,"x"))</f>
        <v>0</v>
      </c>
      <c r="K92" s="46">
        <f>(SUM(F92:J92))/2</f>
        <v>0</v>
      </c>
    </row>
    <row r="93" spans="2:16" ht="39.950000000000003" customHeight="1" thickBot="1" x14ac:dyDescent="0.3">
      <c r="B93" s="102" t="s">
        <v>21</v>
      </c>
      <c r="C93" s="103" t="s">
        <v>103</v>
      </c>
      <c r="D93" s="64">
        <v>55</v>
      </c>
      <c r="E93" s="62" t="s">
        <v>104</v>
      </c>
      <c r="F93" s="41"/>
      <c r="G93" s="42"/>
      <c r="H93" s="42"/>
      <c r="I93" s="42"/>
      <c r="J93" s="42"/>
      <c r="K93" s="6"/>
    </row>
    <row r="94" spans="2:16" ht="45.95" customHeight="1" thickBot="1" x14ac:dyDescent="0.3">
      <c r="B94" s="102"/>
      <c r="C94" s="104"/>
      <c r="D94" s="64">
        <f>D93+1</f>
        <v>56</v>
      </c>
      <c r="E94" s="62" t="s">
        <v>105</v>
      </c>
      <c r="F94" s="4"/>
      <c r="G94" s="1"/>
      <c r="H94" s="1"/>
      <c r="I94" s="1"/>
      <c r="J94" s="1"/>
      <c r="K94" s="6"/>
    </row>
    <row r="95" spans="2:16" s="23" customFormat="1" ht="5.0999999999999996" customHeight="1" thickBot="1" x14ac:dyDescent="0.25">
      <c r="B95" s="20"/>
      <c r="D95" s="73"/>
      <c r="E95" s="78"/>
      <c r="F95" s="24">
        <f>COUNTIFS(F93:F94,"x")</f>
        <v>0</v>
      </c>
      <c r="G95" s="25">
        <f>2*(COUNTIFS(G93:G94,"x"))</f>
        <v>0</v>
      </c>
      <c r="H95" s="25">
        <f>3*(COUNTIFS(H93:H94,"x"))</f>
        <v>0</v>
      </c>
      <c r="I95" s="25">
        <f>4*(COUNTIFS(I93:I94,"x"))</f>
        <v>0</v>
      </c>
      <c r="J95" s="25">
        <f>5*(COUNTIFS(J93:J94,"x"))</f>
        <v>0</v>
      </c>
      <c r="K95" s="9">
        <f>(SUM(F95:J95))/2</f>
        <v>0</v>
      </c>
    </row>
    <row r="96" spans="2:16" s="31" customFormat="1" ht="22.5" thickTop="1" thickBot="1" x14ac:dyDescent="0.4">
      <c r="B96" s="26"/>
      <c r="C96" s="79" t="s">
        <v>40</v>
      </c>
      <c r="D96" s="80"/>
      <c r="E96" s="81"/>
      <c r="F96" s="27">
        <f>COUNTIFS(F75:F94,"x")</f>
        <v>0</v>
      </c>
      <c r="G96" s="27">
        <f>2*(COUNTIFS(G75:G94,"x"))</f>
        <v>0</v>
      </c>
      <c r="H96" s="27">
        <f>3*(COUNTIFS(H75:H94,"x"))</f>
        <v>0</v>
      </c>
      <c r="I96" s="27">
        <f>4*(COUNTIFS(I75:I94,"x"))</f>
        <v>0</v>
      </c>
      <c r="J96" s="27">
        <f>5*(COUNTIFS(J75:J94,"x"))</f>
        <v>0</v>
      </c>
      <c r="K96" s="28">
        <f>(SUM(F96:J96))/14</f>
        <v>0</v>
      </c>
      <c r="L96" s="29">
        <f>F96</f>
        <v>0</v>
      </c>
      <c r="M96" s="30">
        <f>G96/2</f>
        <v>0</v>
      </c>
      <c r="N96" s="30">
        <f>H96/3</f>
        <v>0</v>
      </c>
      <c r="O96" s="30">
        <f>I96/4</f>
        <v>0</v>
      </c>
      <c r="P96" s="30">
        <f>J96/5</f>
        <v>0</v>
      </c>
    </row>
    <row r="97" spans="3:30" ht="35.1" customHeight="1" thickTop="1" x14ac:dyDescent="0.25">
      <c r="C97"/>
      <c r="D97" s="10"/>
      <c r="K97" s="10"/>
      <c r="AD97" s="23"/>
    </row>
  </sheetData>
  <sheetProtection algorithmName="SHA-512" hashValue="jqoE60dyeu8a3WS4wH6kUraBXfv7ln5ofC/9ytPxPDgHXNjgkAE3zKQvRdVjkWy2izq+WDxAyCvyacR0XYwZbA==" saltValue="Fg+RQsy9vnUAIdSv0l2tJA==" spinCount="100000" sheet="1" selectLockedCells="1"/>
  <mergeCells count="52">
    <mergeCell ref="C65:C66"/>
    <mergeCell ref="C71:C72"/>
    <mergeCell ref="C68:C69"/>
    <mergeCell ref="C59:C60"/>
    <mergeCell ref="C56:C57"/>
    <mergeCell ref="B87:B88"/>
    <mergeCell ref="B90:B91"/>
    <mergeCell ref="C87:C88"/>
    <mergeCell ref="B93:B94"/>
    <mergeCell ref="C84:C85"/>
    <mergeCell ref="C90:C91"/>
    <mergeCell ref="B71:B72"/>
    <mergeCell ref="B81:B82"/>
    <mergeCell ref="B84:B85"/>
    <mergeCell ref="C78:C79"/>
    <mergeCell ref="C75:C76"/>
    <mergeCell ref="C17:C18"/>
    <mergeCell ref="B36:B37"/>
    <mergeCell ref="B39:B40"/>
    <mergeCell ref="B42:B43"/>
    <mergeCell ref="B59:B60"/>
    <mergeCell ref="C33:C34"/>
    <mergeCell ref="C39:C40"/>
    <mergeCell ref="C30:C31"/>
    <mergeCell ref="C26:C27"/>
    <mergeCell ref="C23:C24"/>
    <mergeCell ref="C42:C43"/>
    <mergeCell ref="C48:C49"/>
    <mergeCell ref="C8:C9"/>
    <mergeCell ref="B26:B27"/>
    <mergeCell ref="B17:B18"/>
    <mergeCell ref="B23:B24"/>
    <mergeCell ref="C93:C94"/>
    <mergeCell ref="B20:B21"/>
    <mergeCell ref="B14:B15"/>
    <mergeCell ref="C14:C15"/>
    <mergeCell ref="C11:C12"/>
    <mergeCell ref="B45:B46"/>
    <mergeCell ref="B48:B49"/>
    <mergeCell ref="C45:C46"/>
    <mergeCell ref="B62:B63"/>
    <mergeCell ref="B65:B66"/>
    <mergeCell ref="B68:B69"/>
    <mergeCell ref="C20:C21"/>
    <mergeCell ref="J5:J7"/>
    <mergeCell ref="K5:K7"/>
    <mergeCell ref="B5:B7"/>
    <mergeCell ref="E5:E7"/>
    <mergeCell ref="F5:F7"/>
    <mergeCell ref="G5:G7"/>
    <mergeCell ref="H5:H7"/>
    <mergeCell ref="I5:I7"/>
  </mergeCells>
  <conditionalFormatting sqref="F11:J12 F17:J18 F26:J27 F29:J29 F14:J15 G13:J13">
    <cfRule type="cellIs" dxfId="70" priority="221" operator="equal">
      <formula>"x"</formula>
    </cfRule>
  </conditionalFormatting>
  <conditionalFormatting sqref="L29:P29">
    <cfRule type="cellIs" dxfId="69" priority="201" operator="equal">
      <formula>"x"</formula>
    </cfRule>
  </conditionalFormatting>
  <conditionalFormatting sqref="F16:J16">
    <cfRule type="cellIs" dxfId="68" priority="195" operator="equal">
      <formula>"x"</formula>
    </cfRule>
  </conditionalFormatting>
  <conditionalFormatting sqref="F19:J19">
    <cfRule type="cellIs" dxfId="67" priority="194" operator="equal">
      <formula>"x"</formula>
    </cfRule>
  </conditionalFormatting>
  <conditionalFormatting sqref="F28:J28">
    <cfRule type="cellIs" dxfId="66" priority="193" operator="equal">
      <formula>"x"</formula>
    </cfRule>
  </conditionalFormatting>
  <conditionalFormatting sqref="F13">
    <cfRule type="cellIs" dxfId="65" priority="89" operator="equal">
      <formula>"x"</formula>
    </cfRule>
  </conditionalFormatting>
  <conditionalFormatting sqref="F23:J24">
    <cfRule type="cellIs" dxfId="64" priority="88" operator="equal">
      <formula>"x"</formula>
    </cfRule>
  </conditionalFormatting>
  <conditionalFormatting sqref="F25:J25">
    <cfRule type="cellIs" dxfId="63" priority="87" operator="equal">
      <formula>"x"</formula>
    </cfRule>
  </conditionalFormatting>
  <conditionalFormatting sqref="F20:J21">
    <cfRule type="cellIs" dxfId="62" priority="84" operator="equal">
      <formula>"x"</formula>
    </cfRule>
  </conditionalFormatting>
  <conditionalFormatting sqref="F8:J9">
    <cfRule type="cellIs" dxfId="61" priority="83" operator="equal">
      <formula>"x"</formula>
    </cfRule>
  </conditionalFormatting>
  <conditionalFormatting sqref="F33:J34 F39:J40 F48:J49 F51:J51 F36:J37 G35:J35">
    <cfRule type="cellIs" dxfId="60" priority="80" operator="equal">
      <formula>"x"</formula>
    </cfRule>
  </conditionalFormatting>
  <conditionalFormatting sqref="L51:P51">
    <cfRule type="cellIs" dxfId="59" priority="79" operator="equal">
      <formula>"x"</formula>
    </cfRule>
  </conditionalFormatting>
  <conditionalFormatting sqref="F38:J38">
    <cfRule type="cellIs" dxfId="58" priority="78" operator="equal">
      <formula>"x"</formula>
    </cfRule>
  </conditionalFormatting>
  <conditionalFormatting sqref="F41:J41">
    <cfRule type="cellIs" dxfId="57" priority="77" operator="equal">
      <formula>"x"</formula>
    </cfRule>
  </conditionalFormatting>
  <conditionalFormatting sqref="F50:J50">
    <cfRule type="cellIs" dxfId="56" priority="76" operator="equal">
      <formula>"x"</formula>
    </cfRule>
  </conditionalFormatting>
  <conditionalFormatting sqref="F35">
    <cfRule type="cellIs" dxfId="55" priority="75" operator="equal">
      <formula>"x"</formula>
    </cfRule>
  </conditionalFormatting>
  <conditionalFormatting sqref="F45:J46">
    <cfRule type="cellIs" dxfId="54" priority="74" operator="equal">
      <formula>"x"</formula>
    </cfRule>
  </conditionalFormatting>
  <conditionalFormatting sqref="F47:J47">
    <cfRule type="cellIs" dxfId="53" priority="73" operator="equal">
      <formula>"x"</formula>
    </cfRule>
  </conditionalFormatting>
  <conditionalFormatting sqref="F42:J43">
    <cfRule type="cellIs" dxfId="52" priority="71" operator="equal">
      <formula>"x"</formula>
    </cfRule>
  </conditionalFormatting>
  <conditionalFormatting sqref="F30:J31">
    <cfRule type="cellIs" dxfId="51" priority="70" operator="equal">
      <formula>"x"</formula>
    </cfRule>
  </conditionalFormatting>
  <conditionalFormatting sqref="G32:J32">
    <cfRule type="cellIs" dxfId="50" priority="69" operator="equal">
      <formula>"x"</formula>
    </cfRule>
  </conditionalFormatting>
  <conditionalFormatting sqref="F32">
    <cfRule type="cellIs" dxfId="49" priority="68" operator="equal">
      <formula>"x"</formula>
    </cfRule>
  </conditionalFormatting>
  <conditionalFormatting sqref="G62:J63 G71:J72 F74:J74 G56:J60">
    <cfRule type="cellIs" dxfId="48" priority="67" operator="equal">
      <formula>"x"</formula>
    </cfRule>
  </conditionalFormatting>
  <conditionalFormatting sqref="L74:P74">
    <cfRule type="cellIs" dxfId="47" priority="66" operator="equal">
      <formula>"x"</formula>
    </cfRule>
  </conditionalFormatting>
  <conditionalFormatting sqref="G61:J61">
    <cfRule type="cellIs" dxfId="46" priority="65" operator="equal">
      <formula>"x"</formula>
    </cfRule>
  </conditionalFormatting>
  <conditionalFormatting sqref="G64:J64">
    <cfRule type="cellIs" dxfId="45" priority="64" operator="equal">
      <formula>"x"</formula>
    </cfRule>
  </conditionalFormatting>
  <conditionalFormatting sqref="G73:J73">
    <cfRule type="cellIs" dxfId="44" priority="63" operator="equal">
      <formula>"x"</formula>
    </cfRule>
  </conditionalFormatting>
  <conditionalFormatting sqref="G68:J69">
    <cfRule type="cellIs" dxfId="43" priority="61" operator="equal">
      <formula>"x"</formula>
    </cfRule>
  </conditionalFormatting>
  <conditionalFormatting sqref="G70:J70">
    <cfRule type="cellIs" dxfId="42" priority="60" operator="equal">
      <formula>"x"</formula>
    </cfRule>
  </conditionalFormatting>
  <conditionalFormatting sqref="G65:J66">
    <cfRule type="cellIs" dxfId="41" priority="58" operator="equal">
      <formula>"x"</formula>
    </cfRule>
  </conditionalFormatting>
  <conditionalFormatting sqref="G53:J54">
    <cfRule type="cellIs" dxfId="40" priority="57" operator="equal">
      <formula>"x"</formula>
    </cfRule>
  </conditionalFormatting>
  <conditionalFormatting sqref="G55:J55">
    <cfRule type="cellIs" dxfId="39" priority="56" operator="equal">
      <formula>"x"</formula>
    </cfRule>
  </conditionalFormatting>
  <conditionalFormatting sqref="F96:J96">
    <cfRule type="cellIs" dxfId="38" priority="54" operator="equal">
      <formula>"x"</formula>
    </cfRule>
  </conditionalFormatting>
  <conditionalFormatting sqref="L96:P96">
    <cfRule type="cellIs" dxfId="37" priority="53" operator="equal">
      <formula>"x"</formula>
    </cfRule>
  </conditionalFormatting>
  <conditionalFormatting sqref="F56:F57 F62:F63 F71:F72 F59:F60">
    <cfRule type="cellIs" dxfId="36" priority="41" operator="equal">
      <formula>"x"</formula>
    </cfRule>
  </conditionalFormatting>
  <conditionalFormatting sqref="F61">
    <cfRule type="cellIs" dxfId="35" priority="40" operator="equal">
      <formula>"x"</formula>
    </cfRule>
  </conditionalFormatting>
  <conditionalFormatting sqref="F64">
    <cfRule type="cellIs" dxfId="34" priority="39" operator="equal">
      <formula>"x"</formula>
    </cfRule>
  </conditionalFormatting>
  <conditionalFormatting sqref="F73">
    <cfRule type="cellIs" dxfId="33" priority="38" operator="equal">
      <formula>"x"</formula>
    </cfRule>
  </conditionalFormatting>
  <conditionalFormatting sqref="F58">
    <cfRule type="cellIs" dxfId="32" priority="37" operator="equal">
      <formula>"x"</formula>
    </cfRule>
  </conditionalFormatting>
  <conditionalFormatting sqref="F68:F69">
    <cfRule type="cellIs" dxfId="31" priority="36" operator="equal">
      <formula>"x"</formula>
    </cfRule>
  </conditionalFormatting>
  <conditionalFormatting sqref="F70">
    <cfRule type="cellIs" dxfId="30" priority="35" operator="equal">
      <formula>"x"</formula>
    </cfRule>
  </conditionalFormatting>
  <conditionalFormatting sqref="F65:F66">
    <cfRule type="cellIs" dxfId="29" priority="33" operator="equal">
      <formula>"x"</formula>
    </cfRule>
  </conditionalFormatting>
  <conditionalFormatting sqref="F53:F54">
    <cfRule type="cellIs" dxfId="28" priority="32" operator="equal">
      <formula>"x"</formula>
    </cfRule>
  </conditionalFormatting>
  <conditionalFormatting sqref="F55">
    <cfRule type="cellIs" dxfId="27" priority="31" operator="equal">
      <formula>"x"</formula>
    </cfRule>
  </conditionalFormatting>
  <conditionalFormatting sqref="G67:J67">
    <cfRule type="cellIs" dxfId="26" priority="29" operator="equal">
      <formula>"x"</formula>
    </cfRule>
  </conditionalFormatting>
  <conditionalFormatting sqref="F67">
    <cfRule type="cellIs" dxfId="25" priority="28" operator="equal">
      <formula>"x"</formula>
    </cfRule>
  </conditionalFormatting>
  <conditionalFormatting sqref="F44:J44">
    <cfRule type="cellIs" dxfId="24" priority="27" operator="equal">
      <formula>"x"</formula>
    </cfRule>
  </conditionalFormatting>
  <conditionalFormatting sqref="G84:J85 G93:J94 G78:J82">
    <cfRule type="cellIs" dxfId="23" priority="26" operator="equal">
      <formula>"x"</formula>
    </cfRule>
  </conditionalFormatting>
  <conditionalFormatting sqref="G83:J83">
    <cfRule type="cellIs" dxfId="22" priority="25" operator="equal">
      <formula>"x"</formula>
    </cfRule>
  </conditionalFormatting>
  <conditionalFormatting sqref="G86:J86">
    <cfRule type="cellIs" dxfId="21" priority="24" operator="equal">
      <formula>"x"</formula>
    </cfRule>
  </conditionalFormatting>
  <conditionalFormatting sqref="G95:J95">
    <cfRule type="cellIs" dxfId="20" priority="23" operator="equal">
      <formula>"x"</formula>
    </cfRule>
  </conditionalFormatting>
  <conditionalFormatting sqref="G90:J91">
    <cfRule type="cellIs" dxfId="19" priority="22" operator="equal">
      <formula>"x"</formula>
    </cfRule>
  </conditionalFormatting>
  <conditionalFormatting sqref="G92:J92">
    <cfRule type="cellIs" dxfId="18" priority="21" operator="equal">
      <formula>"x"</formula>
    </cfRule>
  </conditionalFormatting>
  <conditionalFormatting sqref="G87:J88">
    <cfRule type="cellIs" dxfId="17" priority="20" operator="equal">
      <formula>"x"</formula>
    </cfRule>
  </conditionalFormatting>
  <conditionalFormatting sqref="G75:J76">
    <cfRule type="cellIs" dxfId="16" priority="19" operator="equal">
      <formula>"x"</formula>
    </cfRule>
  </conditionalFormatting>
  <conditionalFormatting sqref="G77:J77">
    <cfRule type="cellIs" dxfId="15" priority="18" operator="equal">
      <formula>"x"</formula>
    </cfRule>
  </conditionalFormatting>
  <conditionalFormatting sqref="F78:F79 F84:F85 F93:F94 F81:F82">
    <cfRule type="cellIs" dxfId="14" priority="17" operator="equal">
      <formula>"x"</formula>
    </cfRule>
  </conditionalFormatting>
  <conditionalFormatting sqref="F83">
    <cfRule type="cellIs" dxfId="13" priority="16" operator="equal">
      <formula>"x"</formula>
    </cfRule>
  </conditionalFormatting>
  <conditionalFormatting sqref="F86">
    <cfRule type="cellIs" dxfId="12" priority="15" operator="equal">
      <formula>"x"</formula>
    </cfRule>
  </conditionalFormatting>
  <conditionalFormatting sqref="F95">
    <cfRule type="cellIs" dxfId="11" priority="14" operator="equal">
      <formula>"x"</formula>
    </cfRule>
  </conditionalFormatting>
  <conditionalFormatting sqref="F80">
    <cfRule type="cellIs" dxfId="10" priority="13" operator="equal">
      <formula>"x"</formula>
    </cfRule>
  </conditionalFormatting>
  <conditionalFormatting sqref="F90:F91">
    <cfRule type="cellIs" dxfId="9" priority="12" operator="equal">
      <formula>"x"</formula>
    </cfRule>
  </conditionalFormatting>
  <conditionalFormatting sqref="F92">
    <cfRule type="cellIs" dxfId="8" priority="11" operator="equal">
      <formula>"x"</formula>
    </cfRule>
  </conditionalFormatting>
  <conditionalFormatting sqref="F87:F88">
    <cfRule type="cellIs" dxfId="7" priority="10" operator="equal">
      <formula>"x"</formula>
    </cfRule>
  </conditionalFormatting>
  <conditionalFormatting sqref="F75:F76">
    <cfRule type="cellIs" dxfId="6" priority="9" operator="equal">
      <formula>"x"</formula>
    </cfRule>
  </conditionalFormatting>
  <conditionalFormatting sqref="F77">
    <cfRule type="cellIs" dxfId="5" priority="8" operator="equal">
      <formula>"x"</formula>
    </cfRule>
  </conditionalFormatting>
  <conditionalFormatting sqref="G89:J89">
    <cfRule type="cellIs" dxfId="4" priority="7" operator="equal">
      <formula>"x"</formula>
    </cfRule>
  </conditionalFormatting>
  <conditionalFormatting sqref="F89">
    <cfRule type="cellIs" dxfId="3" priority="6" operator="equal">
      <formula>"x"</formula>
    </cfRule>
  </conditionalFormatting>
  <conditionalFormatting sqref="G10:J10">
    <cfRule type="cellIs" dxfId="2" priority="5" operator="equal">
      <formula>"x"</formula>
    </cfRule>
  </conditionalFormatting>
  <conditionalFormatting sqref="F10">
    <cfRule type="cellIs" dxfId="1" priority="4" operator="equal">
      <formula>"x"</formula>
    </cfRule>
  </conditionalFormatting>
  <conditionalFormatting sqref="F22:J22">
    <cfRule type="cellIs" dxfId="0" priority="3" operator="equal">
      <formula>"x"</formula>
    </cfRule>
  </conditionalFormatting>
  <pageMargins left="0.75" right="0.75" top="1" bottom="1" header="0.5" footer="0.5"/>
  <pageSetup paperSize="9" orientation="portrait" horizontalDpi="4294967292" verticalDpi="4294967292" r:id="rId1"/>
  <ignoredErrors>
    <ignoredError sqref="F13:J13 H10:J10 F10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"/>
  <sheetViews>
    <sheetView topLeftCell="D1" workbookViewId="0">
      <selection activeCell="M7" sqref="M7"/>
    </sheetView>
  </sheetViews>
  <sheetFormatPr defaultColWidth="8.875" defaultRowHeight="15.75" x14ac:dyDescent="0.25"/>
  <sheetData/>
  <sheetProtection algorithmName="SHA-512" hashValue="X2ZehiCC6MgW8R2GEg1pCDfZRiL3VJW7kYi+sZFJt21XBas3dktzlcWFALkS1I1LXXIatWOMv72COPzkm/5rkA==" saltValue="nhkGxUUtip/dfG5x3BiNNQ==" spinCount="100000" sheet="1" objects="1" scenarios="1" selectLockedCells="1" selectUnlockedCells="1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workbookViewId="0">
      <selection activeCell="C17" sqref="C17"/>
    </sheetView>
  </sheetViews>
  <sheetFormatPr defaultColWidth="8.875" defaultRowHeight="15.75" x14ac:dyDescent="0.25"/>
  <sheetData/>
  <sheetProtection algorithmName="SHA-512" hashValue="2FKoAkLHoLPljPLzRR3d5aGVcvNwgGGKdsm9vV/XivJ0Hpx61UQ5CnmoibYDpmQ6jexWOXKuk7lFOr4ToaMGWg==" saltValue="nuJzaHbAg5yz4aSEANR7DQ==" spinCount="100000" sheet="1" selectLockedCells="1" selectUnlockedCells="1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"/>
  <sheetViews>
    <sheetView workbookViewId="0">
      <selection activeCell="L7" sqref="L7"/>
    </sheetView>
  </sheetViews>
  <sheetFormatPr defaultColWidth="8.875" defaultRowHeight="15.75" x14ac:dyDescent="0.25"/>
  <sheetData/>
  <sheetProtection algorithmName="SHA-512" hashValue="f/R2KB/UGEIIqqcw83CyIoSFrC/fXrN/JdmcxOm6sHUAZg9zdM/ivDkmt4LSP48cMQkZbyeEIYSB11Z8F3nUMA==" saltValue="ufdZ+beo2LV9zdchNcgdmg==" spinCount="100000" sheet="1" selectLockedCells="1" selectUnlockedCells="1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"/>
  <sheetViews>
    <sheetView workbookViewId="0">
      <selection activeCell="H34" sqref="H34"/>
    </sheetView>
  </sheetViews>
  <sheetFormatPr defaultColWidth="8.875" defaultRowHeight="15.75" x14ac:dyDescent="0.25"/>
  <sheetData/>
  <sheetProtection algorithmName="SHA-512" hashValue="H/P+j8M9P0VWlfjZGHusWA05csYshaZqXfhcBsUY12Vs4Ub7e64mfuH6t4xdcPKATiw3tNMQZ8w1G1dL67tGqw==" saltValue="rmrlQ6FrQm4IHOcWYOr5og==" spinCount="100000" sheet="1" objects="1" scenarios="1" selectLockedCells="1" selectUnlockedCells="1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"/>
  <sheetViews>
    <sheetView workbookViewId="0">
      <selection activeCell="N8" sqref="N8"/>
    </sheetView>
  </sheetViews>
  <sheetFormatPr defaultColWidth="8.875" defaultRowHeight="15.75" x14ac:dyDescent="0.25"/>
  <sheetData/>
  <sheetProtection algorithmName="SHA-512" hashValue="D5Oz8KE3IXV+Pl1qcvrC3oxdbOBDcHj6++xBViqs8XlDMWeaQ0k1Pb9OCsIDDvfvNVnkAQeOQcY+L8TceSU7Mw==" saltValue="sm4K5zEMApg2dlmgs+535A==" spinCount="100000" sheet="1" objects="1" scenarios="1" selectLockedCells="1" selectUnlockedCells="1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Intro</vt:lpstr>
      <vt:lpstr>Survey</vt:lpstr>
      <vt:lpstr>Result</vt:lpstr>
      <vt:lpstr>I</vt:lpstr>
      <vt:lpstr>Community</vt:lpstr>
      <vt:lpstr>Intention</vt:lpstr>
      <vt:lpstr>Structure</vt:lpstr>
    </vt:vector>
  </TitlesOfParts>
  <Manager/>
  <Company>De Verbinding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Petter</dc:creator>
  <cp:keywords/>
  <dc:description/>
  <cp:lastModifiedBy>Elitebook</cp:lastModifiedBy>
  <cp:revision/>
  <dcterms:created xsi:type="dcterms:W3CDTF">2016-02-20T15:46:00Z</dcterms:created>
  <dcterms:modified xsi:type="dcterms:W3CDTF">2017-03-29T14:43:08Z</dcterms:modified>
  <cp:category/>
  <cp:contentStatus/>
</cp:coreProperties>
</file>